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_rels/drawing1.xml.rels" ContentType="application/vnd.openxmlformats-package.relationships+xml"/>
  <Override PartName="/xl/charts/chart1.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Luftdichte" sheetId="1" state="visible" r:id="rId3"/>
    <sheet name="Hauptdüsentabelle" sheetId="2" state="visible" r:id="rId4"/>
    <sheet name="Versorgung mit Fallbenzin" sheetId="3" state="visible" r:id="rId5"/>
    <sheet name="Versorgung mit Kraftstoffpumpe" sheetId="4" state="visible" r:id="rId6"/>
    <sheet name="Zweitaktgemisch" sheetId="5" state="visible" r:id="rId7"/>
    <sheet name="KTM" sheetId="6" state="visible" r:id="rId8"/>
  </sheets>
  <definedNames>
    <definedName function="false" hidden="false" localSheetId="1" name="_xlnm.Print_Area" vbProcedure="false">Hauptdüsentabelle!$A$1:$W$34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xdr="http://schemas.openxmlformats.org/drawingml/2006/spreadsheetDrawing">
  <authors>
    <author>Unbekannter Autor</author>
  </authors>
  <commentList>
    <comment ref="Y1" authorId="0">
      <text>
        <r>
          <rPr>
            <sz val="10"/>
            <rFont val="Arial"/>
            <family val="2"/>
          </rPr>
          <t xml:space="preserve">Hier werden die Düsengröße, Temperatur und Höhe eingegeben, die als Standardwerte dienen.</t>
        </r>
      </text>
    </comment>
  </commentList>
</comments>
</file>

<file path=xl/comments3.xml><?xml version="1.0" encoding="utf-8"?>
<comments xmlns="http://schemas.openxmlformats.org/spreadsheetml/2006/main" xmlns:xdr="http://schemas.openxmlformats.org/drawingml/2006/spreadsheetDrawing">
  <authors>
    <author>Unbekannter Autor</author>
  </authors>
  <commentList>
    <comment ref="D20" authorId="0">
      <text>
        <r>
          <rPr>
            <sz val="10"/>
            <rFont val="Arial"/>
            <family val="2"/>
          </rPr>
          <t xml:space="preserve">Die Temperaturberechnung basiert auf einem Temperaturgradienten von 0,0065 °/m. Unterschiedliche Wetterlagen können zu erheblich abweichenden Temperaturen führen.</t>
        </r>
      </text>
    </comment>
    <comment ref="E3" authorId="0">
      <text>
        <r>
          <rPr>
            <sz val="10"/>
            <rFont val="Arial"/>
            <family val="2"/>
          </rPr>
          <t xml:space="preserve">Dieser Wert kann für die Korrektur von Einspritzanlagen verwendet werden. Es muss jedoch eventuell beachtet werden, dass die eingespritzte Kraftstoffmenge nicht linear mit der Einspritzzeit ansteigt, weil der Volumenstrom während des Öffnens und Schließens nicht linear mit der Zeit steigt.</t>
        </r>
      </text>
    </comment>
    <comment ref="E10" authorId="0">
      <text>
        <r>
          <rPr>
            <sz val="10"/>
            <rFont val="Arial"/>
            <family val="2"/>
          </rPr>
          <t xml:space="preserve">Dieser Wert kann für die Korrektur von Einspritzanlagen verwendet werden. Es muss jedoch eventuell beachtet werden, dass die eingespritzte Kraftstoffmenge nicht linear mit der Einspritzzeit ansteigt, weil der Volumenstrom während des Öffnens und Schließens nicht linear mit der Zeit steigt.</t>
        </r>
      </text>
    </comment>
    <comment ref="E18" authorId="0">
      <text>
        <r>
          <rPr>
            <sz val="10"/>
            <rFont val="Arial"/>
            <family val="2"/>
          </rPr>
          <t xml:space="preserve">Dieser Wert kann für die Korrektur von Einspritzanlagen verwendet werden. Es muss jedoch eventuell beachtet werden, dass die eingespritzte Kraftstoffmenge nicht linear mit der Einspritzzeit ansteigt, weil der Volumenstrom während des Öffnens und Schließens nicht linear mit der Zeit steigt.</t>
        </r>
      </text>
    </comment>
    <comment ref="F3" authorId="0">
      <text>
        <r>
          <rPr>
            <sz val="10"/>
            <rFont val="Arial"/>
            <family val="2"/>
          </rPr>
          <t xml:space="preserve">Die Durchflussmenge steigt ca. mit der 2,3-fachen Potenz der Düsennummer.</t>
        </r>
      </text>
    </comment>
    <comment ref="F10" authorId="0">
      <text>
        <r>
          <rPr>
            <sz val="10"/>
            <rFont val="Arial"/>
            <family val="2"/>
          </rPr>
          <t xml:space="preserve">Die Durchflussmenge steigt ca. mit der 2,3-fachen Potenz der Düsennummer.</t>
        </r>
      </text>
    </comment>
    <comment ref="F18" authorId="0">
      <text>
        <r>
          <rPr>
            <sz val="10"/>
            <rFont val="Arial"/>
            <family val="2"/>
          </rPr>
          <t xml:space="preserve">Die Durchflussmenge steigt ca. mit der 2,3-fachen Potenz der Düsennummer.</t>
        </r>
      </text>
    </comment>
    <comment ref="G3" authorId="0">
      <text>
        <r>
          <rPr>
            <sz val="10"/>
            <rFont val="Arial"/>
            <family val="2"/>
          </rPr>
          <t xml:space="preserve">Die Durchflussmenge steigt  linear mit der Düsennummer.
</t>
        </r>
      </text>
    </comment>
    <comment ref="G10" authorId="0">
      <text>
        <r>
          <rPr>
            <sz val="10"/>
            <rFont val="Arial"/>
            <family val="2"/>
          </rPr>
          <t xml:space="preserve">Die Durchflussmenge steigt  linear mit der Düsennummer.
</t>
        </r>
      </text>
    </comment>
    <comment ref="G18" authorId="0">
      <text>
        <r>
          <rPr>
            <sz val="10"/>
            <rFont val="Arial"/>
            <family val="2"/>
          </rPr>
          <t xml:space="preserve">Die Durchflussmenge steigt  linear mit der Düsennummer.
</t>
        </r>
      </text>
    </comment>
  </commentList>
</comments>
</file>

<file path=xl/comments4.xml><?xml version="1.0" encoding="utf-8"?>
<comments xmlns="http://schemas.openxmlformats.org/spreadsheetml/2006/main" xmlns:xdr="http://schemas.openxmlformats.org/drawingml/2006/spreadsheetDrawing">
  <authors>
    <author>Unbekannter Autor</author>
  </authors>
  <commentList>
    <comment ref="B3" authorId="0">
      <text>
        <r>
          <rPr>
            <sz val="10"/>
            <rFont val="Arial"/>
            <family val="2"/>
          </rPr>
          <t xml:space="preserve">Die Höhenkorrektur stimmt nur für den Fall, dass eine Einspritzanlage mit einem Druckregler mit Saugrohranschluss verwendet wird oder ein Vergaser mit geschlossener Schwimmerkammer und Kraftstoffpumpe.</t>
        </r>
      </text>
    </comment>
    <comment ref="F12" authorId="0">
      <text>
        <r>
          <rPr>
            <sz val="10"/>
            <rFont val="Arial"/>
            <family val="2"/>
          </rPr>
          <t xml:space="preserve">Dieser Wert kann für die Korrektur von Einspritzanlagen verwendet werden. Es muss jedoch eventuell beachtet werden, dass die eingespritzte Kraftstoffmenge nicht linear mit der Einspritzzeit ansteigt, weil der Volumenstrom während des Öffnens und Schließens nicht linear mit der Zeit steigt.</t>
        </r>
      </text>
    </comment>
    <comment ref="G4" authorId="0">
      <text>
        <r>
          <rPr>
            <sz val="10"/>
            <rFont val="Arial"/>
            <family val="2"/>
          </rPr>
          <t xml:space="preserve">Dieser Wert kann für die Korrektur von Einspritzanlagen verwendet werden. Es muss jedoch eventuell beachtet werden, dass die eingespritzte Kraftstoffmenge nicht linear mit der Einspritzzeit ansteigt, weil der Volumenstrom während des Öffnens und Schließens nicht linear mit der Zeit steigt.</t>
        </r>
      </text>
    </comment>
    <comment ref="G12" authorId="0">
      <text>
        <r>
          <rPr>
            <sz val="10"/>
            <rFont val="Arial"/>
            <family val="2"/>
          </rPr>
          <t xml:space="preserve">Die Durchflussmenge steigt ca. mit der 2,3-fachen Potenz der Düsennummer.</t>
        </r>
      </text>
    </comment>
    <comment ref="H4" authorId="0">
      <text>
        <r>
          <rPr>
            <sz val="10"/>
            <rFont val="Arial"/>
            <family val="2"/>
          </rPr>
          <t xml:space="preserve">Die Durchflussmenge steigt ca. mit der 2,3-fachen Potenz der Düsennummer.</t>
        </r>
      </text>
    </comment>
    <comment ref="H12" authorId="0">
      <text>
        <r>
          <rPr>
            <sz val="10"/>
            <rFont val="Arial"/>
            <family val="2"/>
          </rPr>
          <t xml:space="preserve">Die Durchflussmenge steigt  linear mit der Düsennummer.
</t>
        </r>
      </text>
    </comment>
    <comment ref="I4" authorId="0">
      <text>
        <r>
          <rPr>
            <sz val="10"/>
            <rFont val="Arial"/>
            <family val="2"/>
          </rPr>
          <t xml:space="preserve">Die Durchflussmenge steigt  linear mit der Düsennummer.</t>
        </r>
      </text>
    </comment>
    <comment ref="I20" authorId="0">
      <text>
        <r>
          <rPr>
            <sz val="10"/>
            <rFont val="Arial"/>
            <family val="2"/>
          </rPr>
          <t xml:space="preserve">Dieser Wert kann für die Korrektur von Einspritzanlagen verwendet werden. Es muss jedoch eventuell beachtet werden, dass die eingespritzte Kraftstoffmenge nicht linear mit der Einspritzzeit ansteigt, weil der Volumenstrom während des Öffnens und Schließens nicht linear mit der Zeit steigt.</t>
        </r>
      </text>
    </comment>
  </commentList>
</comments>
</file>

<file path=xl/sharedStrings.xml><?xml version="1.0" encoding="utf-8"?>
<sst xmlns="http://schemas.openxmlformats.org/spreadsheetml/2006/main" count="119" uniqueCount="53">
  <si>
    <t xml:space="preserve">Luftdruck in mbar als Funktion der Temperatur und der Höhe</t>
  </si>
  <si>
    <r>
      <rPr>
        <sz val="12"/>
        <color rgb="FF000000"/>
        <rFont val="Arial"/>
        <family val="0"/>
        <charset val="1"/>
      </rPr>
      <t xml:space="preserve">p</t>
    </r>
    <r>
      <rPr>
        <vertAlign val="subscript"/>
        <sz val="12"/>
        <rFont val="Arial"/>
        <family val="0"/>
        <charset val="1"/>
      </rPr>
      <t xml:space="preserve">0</t>
    </r>
  </si>
  <si>
    <r>
      <rPr>
        <sz val="12"/>
        <color rgb="FF000000"/>
        <rFont val="Arial"/>
        <family val="0"/>
        <charset val="1"/>
      </rPr>
      <t xml:space="preserve">T</t>
    </r>
    <r>
      <rPr>
        <vertAlign val="subscript"/>
        <sz val="12"/>
        <rFont val="Arial"/>
        <family val="0"/>
        <charset val="1"/>
      </rPr>
      <t xml:space="preserve">0</t>
    </r>
  </si>
  <si>
    <t xml:space="preserve">Dichte der Luft in kg/m³ als Funktion der Temperatur und der Höhe</t>
  </si>
  <si>
    <t xml:space="preserve">Dichte der Luft in kg/m³ als Funktion der Temperatur und des Luftdrucks</t>
  </si>
  <si>
    <r>
      <rPr>
        <vertAlign val="subscript"/>
        <sz val="12"/>
        <rFont val="Arial"/>
        <family val="2"/>
        <charset val="1"/>
      </rPr>
      <t xml:space="preserve">m</t>
    </r>
    <r>
      <rPr>
        <sz val="12"/>
        <rFont val="Arial"/>
        <family val="2"/>
        <charset val="1"/>
      </rPr>
      <t xml:space="preserve">  </t>
    </r>
    <r>
      <rPr>
        <vertAlign val="superscript"/>
        <sz val="12"/>
        <rFont val="Arial"/>
        <family val="2"/>
        <charset val="1"/>
      </rPr>
      <t xml:space="preserve">°C</t>
    </r>
  </si>
  <si>
    <r>
      <rPr>
        <vertAlign val="superscript"/>
        <sz val="12"/>
        <rFont val="Arial"/>
        <family val="2"/>
        <charset val="1"/>
      </rPr>
      <t xml:space="preserve">°C</t>
    </r>
    <r>
      <rPr>
        <sz val="12"/>
        <rFont val="Arial"/>
        <family val="2"/>
        <charset val="1"/>
      </rPr>
      <t xml:space="preserve">  </t>
    </r>
    <r>
      <rPr>
        <vertAlign val="subscript"/>
        <sz val="12"/>
        <rFont val="Arial"/>
        <family val="2"/>
        <charset val="1"/>
      </rPr>
      <t xml:space="preserve">m</t>
    </r>
  </si>
  <si>
    <r>
      <rPr>
        <vertAlign val="subscript"/>
        <sz val="12"/>
        <rFont val="Arial"/>
        <family val="2"/>
        <charset val="1"/>
      </rPr>
      <t xml:space="preserve">mbar</t>
    </r>
    <r>
      <rPr>
        <sz val="12"/>
        <rFont val="Arial"/>
        <family val="2"/>
        <charset val="1"/>
      </rPr>
      <t xml:space="preserve">  </t>
    </r>
    <r>
      <rPr>
        <vertAlign val="superscript"/>
        <sz val="12"/>
        <rFont val="Arial"/>
        <family val="2"/>
        <charset val="1"/>
      </rPr>
      <t xml:space="preserve">°C</t>
    </r>
  </si>
  <si>
    <r>
      <rPr>
        <vertAlign val="superscript"/>
        <sz val="12"/>
        <rFont val="Arial"/>
        <family val="2"/>
        <charset val="1"/>
      </rPr>
      <t xml:space="preserve">°C</t>
    </r>
    <r>
      <rPr>
        <sz val="12"/>
        <rFont val="Arial"/>
        <family val="2"/>
        <charset val="1"/>
      </rPr>
      <t xml:space="preserve">  </t>
    </r>
    <r>
      <rPr>
        <vertAlign val="subscript"/>
        <sz val="12"/>
        <rFont val="Arial"/>
        <family val="2"/>
        <charset val="1"/>
      </rPr>
      <t xml:space="preserve">mbar</t>
    </r>
  </si>
  <si>
    <r>
      <rPr>
        <vertAlign val="superscript"/>
        <sz val="12"/>
        <rFont val="Arial"/>
        <family val="2"/>
        <charset val="1"/>
      </rPr>
      <t xml:space="preserve">m</t>
    </r>
    <r>
      <rPr>
        <sz val="12"/>
        <rFont val="Arial"/>
        <family val="2"/>
        <charset val="1"/>
      </rPr>
      <t xml:space="preserve">  </t>
    </r>
    <r>
      <rPr>
        <vertAlign val="subscript"/>
        <sz val="12"/>
        <rFont val="Arial"/>
        <family val="2"/>
        <charset val="1"/>
      </rPr>
      <t xml:space="preserve">°C</t>
    </r>
  </si>
  <si>
    <r>
      <rPr>
        <vertAlign val="subscript"/>
        <sz val="12"/>
        <rFont val="Arial"/>
        <family val="2"/>
        <charset val="1"/>
      </rPr>
      <t xml:space="preserve">°C</t>
    </r>
    <r>
      <rPr>
        <sz val="12"/>
        <rFont val="Arial"/>
        <family val="2"/>
        <charset val="1"/>
      </rPr>
      <t xml:space="preserve">  </t>
    </r>
    <r>
      <rPr>
        <vertAlign val="superscript"/>
        <sz val="12"/>
        <rFont val="Arial"/>
        <family val="2"/>
        <charset val="1"/>
      </rPr>
      <t xml:space="preserve">m</t>
    </r>
  </si>
  <si>
    <r>
      <rPr>
        <vertAlign val="superscript"/>
        <sz val="12"/>
        <rFont val="Arial"/>
        <family val="2"/>
        <charset val="1"/>
      </rPr>
      <t xml:space="preserve">mbar</t>
    </r>
    <r>
      <rPr>
        <sz val="12"/>
        <rFont val="Arial"/>
        <family val="2"/>
        <charset val="1"/>
      </rPr>
      <t xml:space="preserve">  </t>
    </r>
    <r>
      <rPr>
        <vertAlign val="subscript"/>
        <sz val="12"/>
        <rFont val="Arial"/>
        <family val="2"/>
        <charset val="1"/>
      </rPr>
      <t xml:space="preserve">°C</t>
    </r>
  </si>
  <si>
    <r>
      <rPr>
        <vertAlign val="subscript"/>
        <sz val="12"/>
        <rFont val="Arial"/>
        <family val="2"/>
        <charset val="1"/>
      </rPr>
      <t xml:space="preserve">°C</t>
    </r>
    <r>
      <rPr>
        <sz val="12"/>
        <rFont val="Arial"/>
        <family val="2"/>
        <charset val="1"/>
      </rPr>
      <t xml:space="preserve">  </t>
    </r>
    <r>
      <rPr>
        <vertAlign val="superscript"/>
        <sz val="12"/>
        <rFont val="Arial"/>
        <family val="2"/>
        <charset val="1"/>
      </rPr>
      <t xml:space="preserve">mbar</t>
    </r>
  </si>
  <si>
    <t xml:space="preserve">Hauptdüsen für Keihin und Mikuni, runder Kopf (Reverse Type)</t>
  </si>
  <si>
    <t xml:space="preserve">Düse</t>
  </si>
  <si>
    <t xml:space="preserve">Stufung</t>
  </si>
  <si>
    <r>
      <rPr>
        <u val="single"/>
        <sz val="10"/>
        <color rgb="FF000000"/>
        <rFont val="Arial"/>
        <family val="2"/>
        <charset val="1"/>
      </rPr>
      <t xml:space="preserve">Temperatur
</t>
    </r>
    <r>
      <rPr>
        <sz val="10"/>
        <rFont val="Arial"/>
        <family val="0"/>
        <charset val="1"/>
      </rPr>
      <t xml:space="preserve">°C</t>
    </r>
  </si>
  <si>
    <r>
      <rPr>
        <u val="single"/>
        <sz val="10"/>
        <color rgb="FF000000"/>
        <rFont val="Arial"/>
        <family val="2"/>
        <charset val="1"/>
      </rPr>
      <t xml:space="preserve">Höhe
</t>
    </r>
    <r>
      <rPr>
        <sz val="10"/>
        <rFont val="Arial"/>
        <family val="0"/>
        <charset val="1"/>
      </rPr>
      <t xml:space="preserve">m</t>
    </r>
  </si>
  <si>
    <t xml:space="preserve">Temperaturänderung bei konstantem Druck</t>
  </si>
  <si>
    <t xml:space="preserve">Temperatur 
°C</t>
  </si>
  <si>
    <r>
      <rPr>
        <u val="single"/>
        <sz val="10"/>
        <color rgb="FF000000"/>
        <rFont val="Arial"/>
        <family val="2"/>
        <charset val="1"/>
      </rPr>
      <t xml:space="preserve">Dichte 
</t>
    </r>
    <r>
      <rPr>
        <sz val="10"/>
        <rFont val="Arial"/>
        <family val="0"/>
        <charset val="1"/>
      </rPr>
      <t xml:space="preserve"> kg/m³</t>
    </r>
  </si>
  <si>
    <t xml:space="preserve">Korrekturfaktor</t>
  </si>
  <si>
    <t xml:space="preserve">Mikuni, rund
und Keihin</t>
  </si>
  <si>
    <t xml:space="preserve">Mikuni,
Sechskant</t>
  </si>
  <si>
    <t xml:space="preserve">alt</t>
  </si>
  <si>
    <t xml:space="preserve">Eingabe</t>
  </si>
  <si>
    <t xml:space="preserve">neu</t>
  </si>
  <si>
    <t xml:space="preserve">Ausgabe</t>
  </si>
  <si>
    <t xml:space="preserve">Höhenänderung bei konstanter Temperatur</t>
  </si>
  <si>
    <t xml:space="preserve">Höhenänderung mit Temperaturänderung</t>
  </si>
  <si>
    <r>
      <rPr>
        <u val="single"/>
        <sz val="10"/>
        <color rgb="FF000000"/>
        <rFont val="Arial"/>
        <family val="2"/>
        <charset val="1"/>
      </rPr>
      <t xml:space="preserve">Temperatur 
</t>
    </r>
    <r>
      <rPr>
        <sz val="10"/>
        <rFont val="Arial"/>
        <family val="0"/>
        <charset val="1"/>
      </rPr>
      <t xml:space="preserve">°C</t>
    </r>
  </si>
  <si>
    <t xml:space="preserve">Höhenkorrektur</t>
  </si>
  <si>
    <r>
      <rPr>
        <u val="single"/>
        <sz val="10"/>
        <color rgb="FF000000"/>
        <rFont val="Arial"/>
        <family val="2"/>
        <charset val="1"/>
      </rPr>
      <t xml:space="preserve">Höhe
</t>
    </r>
    <r>
      <rPr>
        <sz val="10"/>
        <rFont val="Arial"/>
        <family val="0"/>
        <charset val="1"/>
      </rPr>
      <t xml:space="preserve"> m</t>
    </r>
  </si>
  <si>
    <r>
      <rPr>
        <u val="single"/>
        <sz val="10"/>
        <color rgb="FF000000"/>
        <rFont val="Arial"/>
        <family val="2"/>
        <charset val="1"/>
      </rPr>
      <t xml:space="preserve">Druck 
</t>
    </r>
    <r>
      <rPr>
        <sz val="10"/>
        <color rgb="FF000000"/>
        <rFont val="Arial"/>
        <family val="2"/>
        <charset val="1"/>
      </rPr>
      <t xml:space="preserve"> mbar</t>
    </r>
  </si>
  <si>
    <t xml:space="preserve">Druck- und Temperaturkorrektur</t>
  </si>
  <si>
    <r>
      <rPr>
        <u val="single"/>
        <sz val="10"/>
        <color rgb="FF000000"/>
        <rFont val="Arial"/>
        <family val="2"/>
        <charset val="1"/>
      </rPr>
      <t xml:space="preserve">Druck 
</t>
    </r>
    <r>
      <rPr>
        <sz val="10"/>
        <rFont val="Arial"/>
        <family val="0"/>
        <charset val="1"/>
      </rPr>
      <t xml:space="preserve"> mbar</t>
    </r>
  </si>
  <si>
    <t xml:space="preserve">Geschwindigkeits-/Staudruckkorrektur</t>
  </si>
  <si>
    <r>
      <rPr>
        <u val="single"/>
        <sz val="10"/>
        <color rgb="FF000000"/>
        <rFont val="Arial"/>
        <family val="2"/>
        <charset val="1"/>
      </rPr>
      <t xml:space="preserve">Geschwindigkeit
</t>
    </r>
    <r>
      <rPr>
        <sz val="10"/>
        <rFont val="Arial"/>
        <family val="0"/>
        <charset val="1"/>
      </rPr>
      <t xml:space="preserve">km/h</t>
    </r>
  </si>
  <si>
    <r>
      <rPr>
        <u val="single"/>
        <sz val="10"/>
        <color rgb="FF000000"/>
        <rFont val="Arial"/>
        <family val="2"/>
        <charset val="1"/>
      </rPr>
      <t xml:space="preserve">Staudruck 
</t>
    </r>
    <r>
      <rPr>
        <sz val="10"/>
        <rFont val="Arial"/>
        <family val="0"/>
        <charset val="1"/>
      </rPr>
      <t xml:space="preserve"> mbar</t>
    </r>
  </si>
  <si>
    <t xml:space="preserve">Gemisch</t>
  </si>
  <si>
    <t xml:space="preserve">100</t>
  </si>
  <si>
    <t xml:space="preserve">Delta %</t>
  </si>
  <si>
    <t xml:space="preserve">25</t>
  </si>
  <si>
    <t xml:space="preserve">Lambda</t>
  </si>
  <si>
    <t xml:space="preserve">Theoretische Düsenanpassung für verschiedene Öl-Benzin-Mischungsverhältnisse, wenn das Öl nicht verbrennt</t>
  </si>
  <si>
    <t xml:space="preserve">KTM</t>
  </si>
  <si>
    <t xml:space="preserve">berechnet, Fallbenzin</t>
  </si>
  <si>
    <t xml:space="preserve">berechnet, Pumpe</t>
  </si>
  <si>
    <t xml:space="preserve">125 cm³</t>
  </si>
  <si>
    <r>
      <rPr>
        <sz val="10"/>
        <color rgb="FF000000"/>
        <rFont val="Arial"/>
        <family val="0"/>
        <charset val="1"/>
      </rPr>
      <t xml:space="preserve">m↑</t>
    </r>
    <r>
      <rPr>
        <sz val="10"/>
        <color rgb="FF000000"/>
        <rFont val="Arial"/>
        <family val="2"/>
        <charset val="1"/>
      </rPr>
      <t xml:space="preserve">→</t>
    </r>
    <r>
      <rPr>
        <sz val="10"/>
        <color rgb="FF000000"/>
        <rFont val="Arial"/>
        <family val="0"/>
        <charset val="1"/>
      </rPr>
      <t xml:space="preserve">°C</t>
    </r>
  </si>
  <si>
    <t xml:space="preserve">200 cm³</t>
  </si>
  <si>
    <t xml:space="preserve">250 cm³</t>
  </si>
  <si>
    <t xml:space="preserve">300 cm³</t>
  </si>
</sst>
</file>

<file path=xl/styles.xml><?xml version="1.0" encoding="utf-8"?>
<styleSheet xmlns="http://schemas.openxmlformats.org/spreadsheetml/2006/main">
  <numFmts count="7">
    <numFmt numFmtId="164" formatCode="General"/>
    <numFmt numFmtId="165" formatCode="0"/>
    <numFmt numFmtId="166" formatCode="0.000"/>
    <numFmt numFmtId="167" formatCode="0.00"/>
    <numFmt numFmtId="168" formatCode="0.0"/>
    <numFmt numFmtId="169" formatCode="0.0000"/>
    <numFmt numFmtId="170" formatCode="@"/>
  </numFmts>
  <fonts count="16">
    <font>
      <sz val="10"/>
      <name val="Arial"/>
      <family val="0"/>
      <charset val="1"/>
    </font>
    <font>
      <sz val="10"/>
      <name val="Arial"/>
      <family val="0"/>
    </font>
    <font>
      <sz val="10"/>
      <name val="Arial"/>
      <family val="0"/>
    </font>
    <font>
      <sz val="10"/>
      <name val="Arial"/>
      <family val="0"/>
    </font>
    <font>
      <sz val="10"/>
      <color rgb="FF000000"/>
      <name val="Arial"/>
      <family val="0"/>
      <charset val="1"/>
    </font>
    <font>
      <b val="true"/>
      <sz val="12"/>
      <color rgb="FF000000"/>
      <name val="Arial"/>
      <family val="2"/>
      <charset val="1"/>
    </font>
    <font>
      <sz val="12"/>
      <color rgb="FF000000"/>
      <name val="Arial"/>
      <family val="0"/>
      <charset val="1"/>
    </font>
    <font>
      <vertAlign val="subscript"/>
      <sz val="12"/>
      <name val="Arial"/>
      <family val="0"/>
      <charset val="1"/>
    </font>
    <font>
      <vertAlign val="subscript"/>
      <sz val="12"/>
      <name val="Arial"/>
      <family val="2"/>
      <charset val="1"/>
    </font>
    <font>
      <sz val="12"/>
      <name val="Arial"/>
      <family val="2"/>
      <charset val="1"/>
    </font>
    <font>
      <vertAlign val="superscript"/>
      <sz val="12"/>
      <name val="Arial"/>
      <family val="2"/>
      <charset val="1"/>
    </font>
    <font>
      <sz val="12"/>
      <color rgb="FF000000"/>
      <name val="Arial"/>
      <family val="2"/>
      <charset val="1"/>
    </font>
    <font>
      <u val="single"/>
      <sz val="10"/>
      <color rgb="FF000000"/>
      <name val="Arial"/>
      <family val="2"/>
      <charset val="1"/>
    </font>
    <font>
      <sz val="10"/>
      <name val="Arial"/>
      <family val="2"/>
    </font>
    <font>
      <sz val="8"/>
      <color rgb="FF000000"/>
      <name val="Arial"/>
      <family val="2"/>
    </font>
    <font>
      <sz val="10"/>
      <color rgb="FF000000"/>
      <name val="Arial"/>
      <family val="2"/>
      <charset val="1"/>
    </font>
  </fonts>
  <fills count="5">
    <fill>
      <patternFill patternType="none"/>
    </fill>
    <fill>
      <patternFill patternType="gray125"/>
    </fill>
    <fill>
      <patternFill patternType="solid">
        <fgColor rgb="FF81D41A"/>
        <bgColor rgb="FF969696"/>
      </patternFill>
    </fill>
    <fill>
      <patternFill patternType="solid">
        <fgColor rgb="FF00FF00"/>
        <bgColor rgb="FF81D41A"/>
      </patternFill>
    </fill>
    <fill>
      <patternFill patternType="solid">
        <fgColor rgb="FFFFD7D7"/>
        <bgColor rgb="FFFFCC99"/>
      </patternFill>
    </fill>
  </fills>
  <borders count="38">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true">
      <left style="medium"/>
      <right style="medium"/>
      <top style="medium"/>
      <bottom style="medium"/>
      <diagonal style="thin"/>
    </border>
    <border diagonalUp="false" diagonalDown="false">
      <left/>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true" diagonalDown="false">
      <left style="medium"/>
      <right style="medium"/>
      <top style="medium"/>
      <bottom style="medium"/>
      <diagonal style="thin"/>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style="medium"/>
      <bottom/>
      <diagonal/>
    </border>
    <border diagonalUp="false" diagonalDown="false">
      <left style="medium"/>
      <right style="medium"/>
      <top style="thin"/>
      <bottom style="thin"/>
      <diagonal/>
    </border>
    <border diagonalUp="false" diagonalDown="false">
      <left style="thin"/>
      <right style="thin"/>
      <top style="medium"/>
      <bottom style="thin"/>
      <diagonal/>
    </border>
    <border diagonalUp="false" diagonalDown="false">
      <left style="medium"/>
      <right style="medium"/>
      <top/>
      <bottom style="thin"/>
      <diagonal/>
    </border>
    <border diagonalUp="false" diagonalDown="false">
      <left/>
      <right style="medium"/>
      <top/>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medium"/>
      <right style="medium"/>
      <top/>
      <bottom style="medium"/>
      <diagonal/>
    </border>
    <border diagonalUp="false" diagonalDown="false">
      <left/>
      <right style="thin"/>
      <top/>
      <bottom style="medium"/>
      <diagonal/>
    </border>
    <border diagonalUp="false" diagonalDown="false">
      <left style="thin"/>
      <right style="thin"/>
      <top/>
      <bottom style="medium"/>
      <diagonal/>
    </border>
    <border diagonalUp="false" diagonalDown="false">
      <left/>
      <right style="medium"/>
      <top/>
      <bottom style="medium"/>
      <diagonal/>
    </border>
    <border diagonalUp="false" diagonalDown="false">
      <left style="medium"/>
      <right/>
      <top/>
      <bottom style="thin"/>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style="medium"/>
      <top style="medium"/>
      <bottom/>
      <diagonal/>
    </border>
    <border diagonalUp="false" diagonalDown="false">
      <left style="medium"/>
      <right style="thin"/>
      <top style="medium"/>
      <bottom style="medium"/>
      <diagonal/>
    </border>
    <border diagonalUp="false" diagonalDown="false">
      <left/>
      <right style="medium"/>
      <top style="medium"/>
      <bottom style="medium"/>
      <diagonal/>
    </border>
    <border diagonalUp="false" diagonalDown="false">
      <left style="medium"/>
      <right style="thin"/>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thin"/>
      <top/>
      <bottom style="mediu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thin"/>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8" fillId="0" borderId="4"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0" borderId="7"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4" fillId="2" borderId="9" xfId="0" applyFont="true" applyBorder="true" applyAlignment="true" applyProtection="true">
      <alignment horizontal="center" vertical="center" textRotation="0" wrapText="false" indent="0" shrinkToFit="false"/>
      <protection locked="true" hidden="false"/>
    </xf>
    <xf numFmtId="164" fontId="4" fillId="2" borderId="10" xfId="0" applyFont="true" applyBorder="true" applyAlignment="true" applyProtection="true">
      <alignment horizontal="center" vertical="center" textRotation="0" wrapText="false" indent="0" shrinkToFit="false"/>
      <protection locked="true" hidden="fals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5" fontId="4" fillId="0" borderId="2" xfId="0" applyFont="true" applyBorder="true" applyAlignment="true" applyProtection="true">
      <alignment horizontal="center" vertical="center" textRotation="0" wrapText="false" indent="0" shrinkToFit="false"/>
      <protection locked="true" hidden="false"/>
    </xf>
    <xf numFmtId="165" fontId="4" fillId="0" borderId="13" xfId="0" applyFont="true" applyBorder="true" applyAlignment="true" applyProtection="true">
      <alignment horizontal="center" vertical="center" textRotation="0" wrapText="fals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6" fontId="4" fillId="0" borderId="2" xfId="0" applyFont="true" applyBorder="true" applyAlignment="true" applyProtection="true">
      <alignment horizontal="center" vertical="center" textRotation="0" wrapText="false" indent="0" shrinkToFit="false"/>
      <protection locked="true" hidden="false"/>
    </xf>
    <xf numFmtId="166" fontId="4" fillId="0" borderId="13" xfId="0" applyFont="true" applyBorder="true" applyAlignment="true" applyProtection="true">
      <alignment horizontal="center" vertical="center" textRotation="0" wrapText="false" indent="0" shrinkToFit="false"/>
      <protection locked="true" hidden="false"/>
    </xf>
    <xf numFmtId="166" fontId="4" fillId="0" borderId="3"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5" fontId="4" fillId="0" borderId="16" xfId="0" applyFont="true" applyBorder="true" applyAlignment="true" applyProtection="true">
      <alignment horizontal="center" vertical="center" textRotation="0" wrapText="false" indent="0" shrinkToFit="false"/>
      <protection locked="true" hidden="false"/>
    </xf>
    <xf numFmtId="165" fontId="4" fillId="0" borderId="17" xfId="0" applyFont="true" applyBorder="true" applyAlignment="true" applyProtection="true">
      <alignment horizontal="center" vertical="center" textRotation="0" wrapText="false" indent="0" shrinkToFit="false"/>
      <protection locked="true" hidden="false"/>
    </xf>
    <xf numFmtId="165" fontId="4" fillId="0" borderId="18" xfId="0" applyFont="true" applyBorder="true" applyAlignment="true" applyProtection="true">
      <alignment horizontal="center" vertical="center" textRotation="0" wrapText="false" indent="0" shrinkToFit="false"/>
      <protection locked="true" hidden="false"/>
    </xf>
    <xf numFmtId="167" fontId="4" fillId="0" borderId="0" xfId="0" applyFont="true" applyBorder="false" applyAlignment="true" applyProtection="true">
      <alignment horizontal="center" vertical="center" textRotation="0" wrapText="false" indent="0" shrinkToFit="false"/>
      <protection locked="true" hidden="false"/>
    </xf>
    <xf numFmtId="166" fontId="4" fillId="0" borderId="16" xfId="0" applyFont="true" applyBorder="true" applyAlignment="true" applyProtection="true">
      <alignment horizontal="center" vertical="center" textRotation="0" wrapText="false" indent="0" shrinkToFit="false"/>
      <protection locked="true" hidden="false"/>
    </xf>
    <xf numFmtId="166" fontId="4" fillId="0" borderId="17" xfId="0" applyFont="true" applyBorder="true" applyAlignment="true" applyProtection="true">
      <alignment horizontal="center" vertical="center" textRotation="0" wrapText="false" indent="0" shrinkToFit="false"/>
      <protection locked="true" hidden="false"/>
    </xf>
    <xf numFmtId="166" fontId="4" fillId="0" borderId="18" xfId="0" applyFont="true" applyBorder="true" applyAlignment="true" applyProtection="true">
      <alignment horizontal="center" vertical="center" textRotation="0" wrapText="false" indent="0" shrinkToFit="false"/>
      <protection locked="true" hidden="false"/>
    </xf>
    <xf numFmtId="164" fontId="4" fillId="0" borderId="19" xfId="0" applyFont="true" applyBorder="true" applyAlignment="true" applyProtection="true">
      <alignment horizontal="center" vertical="center" textRotation="0" wrapText="false" indent="0" shrinkToFit="false"/>
      <protection locked="true" hidden="false"/>
    </xf>
    <xf numFmtId="165" fontId="4" fillId="0" borderId="9" xfId="0" applyFont="true" applyBorder="true" applyAlignment="true" applyProtection="true">
      <alignment horizontal="center" vertical="center" textRotation="0" wrapText="false" indent="0" shrinkToFit="false"/>
      <protection locked="true" hidden="false"/>
    </xf>
    <xf numFmtId="165" fontId="4" fillId="0" borderId="20" xfId="0" applyFont="true" applyBorder="true" applyAlignment="true" applyProtection="true">
      <alignment horizontal="center" vertical="center" textRotation="0" wrapText="false" indent="0" shrinkToFit="false"/>
      <protection locked="true" hidden="false"/>
    </xf>
    <xf numFmtId="165" fontId="4" fillId="0" borderId="10"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6" fontId="4" fillId="0" borderId="9" xfId="0" applyFont="true" applyBorder="true" applyAlignment="true" applyProtection="true">
      <alignment horizontal="center" vertical="center" textRotation="0" wrapText="false" indent="0" shrinkToFit="false"/>
      <protection locked="true" hidden="false"/>
    </xf>
    <xf numFmtId="166" fontId="4" fillId="0" borderId="20" xfId="0" applyFont="true" applyBorder="true" applyAlignment="true" applyProtection="true">
      <alignment horizontal="center" vertical="center" textRotation="0" wrapText="false" indent="0" shrinkToFit="false"/>
      <protection locked="true" hidden="false"/>
    </xf>
    <xf numFmtId="166" fontId="4" fillId="0" borderId="10"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4" xfId="0" applyFont="true" applyBorder="true" applyAlignment="true" applyProtection="true">
      <alignment horizontal="center" vertical="center" textRotation="0" wrapText="false" indent="0" shrinkToFit="false"/>
      <protection locked="true" hidden="false"/>
    </xf>
    <xf numFmtId="167" fontId="4" fillId="0" borderId="2" xfId="0" applyFont="true" applyBorder="true" applyAlignment="true" applyProtection="true">
      <alignment horizontal="center" vertical="center" textRotation="0" wrapText="false" indent="0" shrinkToFit="false"/>
      <protection locked="true" hidden="false"/>
    </xf>
    <xf numFmtId="164" fontId="4" fillId="0" borderId="13" xfId="0" applyFont="true" applyBorder="true" applyAlignment="true" applyProtection="true">
      <alignment horizontal="center" vertical="center" textRotation="0" wrapText="false" indent="0" shrinkToFit="false"/>
      <protection locked="true" hidden="false"/>
    </xf>
    <xf numFmtId="167" fontId="12" fillId="0" borderId="13" xfId="0" applyFont="true" applyBorder="true" applyAlignment="true" applyProtection="true">
      <alignment horizontal="center" vertical="center" textRotation="0" wrapText="true" indent="0" shrinkToFit="false"/>
      <protection locked="true" hidden="false"/>
    </xf>
    <xf numFmtId="167" fontId="12" fillId="0" borderId="3" xfId="0" applyFont="true" applyBorder="true" applyAlignment="true" applyProtection="true">
      <alignment horizontal="center" vertical="center" textRotation="0" wrapText="true" indent="0" shrinkToFit="false"/>
      <protection locked="true" hidden="false"/>
    </xf>
    <xf numFmtId="164" fontId="4" fillId="3" borderId="9" xfId="0" applyFont="true" applyBorder="true" applyAlignment="true" applyProtection="true">
      <alignment horizontal="center" vertical="center" textRotation="0" wrapText="false" indent="0" shrinkToFit="false"/>
      <protection locked="true" hidden="false"/>
    </xf>
    <xf numFmtId="164" fontId="4" fillId="3" borderId="20" xfId="0" applyFont="true" applyBorder="true" applyAlignment="true" applyProtection="true">
      <alignment horizontal="center" vertical="center" textRotation="0" wrapText="false" indent="0" shrinkToFit="false"/>
      <protection locked="true" hidden="false"/>
    </xf>
    <xf numFmtId="164" fontId="4" fillId="3" borderId="10"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18" xfId="0" applyFont="true" applyBorder="true" applyAlignment="true" applyProtection="true">
      <alignment horizontal="center" vertical="center" textRotation="0" wrapText="false" indent="0" shrinkToFit="false"/>
      <protection locked="true" hidden="false"/>
    </xf>
    <xf numFmtId="167" fontId="4" fillId="0" borderId="0"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5" fillId="0" borderId="28" xfId="0" applyFont="true" applyBorder="true" applyAlignment="true" applyProtection="true">
      <alignment horizontal="center" vertical="center" textRotation="0" wrapText="false" indent="0" shrinkToFit="false"/>
      <protection locked="true" hidden="false"/>
    </xf>
    <xf numFmtId="164" fontId="12" fillId="0" borderId="13" xfId="0" applyFont="true" applyBorder="true" applyAlignment="true" applyProtection="true">
      <alignment horizontal="center" vertical="center" textRotation="0" wrapText="true" indent="0" shrinkToFit="false"/>
      <protection locked="true" hidden="false"/>
    </xf>
    <xf numFmtId="164" fontId="4" fillId="0" borderId="1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3" borderId="17" xfId="0" applyFont="true" applyBorder="true" applyAlignment="true" applyProtection="true">
      <alignment horizontal="center" vertical="center" textRotation="0" wrapText="false" indent="0" shrinkToFit="false"/>
      <protection locked="true" hidden="false"/>
    </xf>
    <xf numFmtId="167" fontId="4" fillId="0" borderId="20" xfId="0" applyFont="true" applyBorder="true" applyAlignment="true" applyProtection="true">
      <alignment horizontal="center" vertical="center" textRotation="0" wrapText="false" indent="0" shrinkToFit="false"/>
      <protection locked="true" hidden="false"/>
    </xf>
    <xf numFmtId="164" fontId="4" fillId="3" borderId="18" xfId="0" applyFont="true" applyBorder="true" applyAlignment="true" applyProtection="true">
      <alignment horizontal="center" vertical="center" textRotation="0" wrapText="false" indent="0" shrinkToFit="false"/>
      <protection locked="true" hidden="false"/>
    </xf>
    <xf numFmtId="167" fontId="4" fillId="4" borderId="20" xfId="0" applyFont="true" applyBorder="true" applyAlignment="true" applyProtection="true">
      <alignment horizontal="center" vertical="center" textRotation="0" wrapText="false" indent="0" shrinkToFit="false"/>
      <protection locked="true" hidden="false"/>
    </xf>
    <xf numFmtId="167" fontId="4" fillId="4" borderId="10" xfId="0" applyFont="true" applyBorder="true" applyAlignment="true" applyProtection="true">
      <alignment horizontal="center" vertical="center" textRotation="0" wrapText="false" indent="0" shrinkToFit="false"/>
      <protection locked="true" hidden="false"/>
    </xf>
    <xf numFmtId="168" fontId="4" fillId="0" borderId="20" xfId="0" applyFont="true" applyBorder="true" applyAlignment="true" applyProtection="true">
      <alignment horizontal="center" vertical="center" textRotation="0" wrapText="false" indent="0" shrinkToFit="false"/>
      <protection locked="true" hidden="false"/>
    </xf>
    <xf numFmtId="169" fontId="4" fillId="0" borderId="17" xfId="0" applyFont="true" applyBorder="true" applyAlignment="true" applyProtection="true">
      <alignment horizontal="center" vertical="center" textRotation="0" wrapText="false" indent="0" shrinkToFit="false"/>
      <protection locked="true" hidden="false"/>
    </xf>
    <xf numFmtId="169" fontId="4" fillId="0" borderId="20" xfId="0" applyFont="true" applyBorder="true" applyAlignment="true" applyProtection="true">
      <alignment horizontal="center" vertical="center" textRotation="0" wrapText="false" indent="0" shrinkToFit="false"/>
      <protection locked="true" hidden="false"/>
    </xf>
    <xf numFmtId="167" fontId="4" fillId="0"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70" fontId="4" fillId="0" borderId="29" xfId="0" applyFont="true" applyBorder="true" applyAlignment="true" applyProtection="true">
      <alignment horizontal="center" vertical="center" textRotation="0" wrapText="false" indent="0" shrinkToFit="false"/>
      <protection locked="true" hidden="false"/>
    </xf>
    <xf numFmtId="164" fontId="0" fillId="0" borderId="30" xfId="0" applyFont="true" applyBorder="true" applyAlignment="true" applyProtection="false">
      <alignment horizontal="center" vertical="center" textRotation="0" wrapText="false" indent="0" shrinkToFit="false"/>
      <protection locked="true" hidden="false"/>
    </xf>
    <xf numFmtId="170" fontId="4" fillId="3" borderId="29" xfId="0" applyFont="true" applyBorder="true" applyAlignment="true" applyProtection="true">
      <alignment horizontal="center" vertical="center" textRotation="0" wrapText="false" indent="0" shrinkToFit="false"/>
      <protection locked="true" hidden="false"/>
    </xf>
    <xf numFmtId="164" fontId="4" fillId="0" borderId="31" xfId="0" applyFont="true" applyBorder="true" applyAlignment="true" applyProtection="true">
      <alignment horizontal="center" vertical="center" textRotation="0" wrapText="false" indent="0" shrinkToFit="false"/>
      <protection locked="true" hidden="false"/>
    </xf>
    <xf numFmtId="164" fontId="0" fillId="0" borderId="32" xfId="0" applyFont="false" applyBorder="true" applyAlignment="true" applyProtection="false">
      <alignment horizontal="center" vertical="center" textRotation="0" wrapText="false" indent="0" shrinkToFit="false"/>
      <protection locked="true" hidden="false"/>
    </xf>
    <xf numFmtId="168" fontId="0" fillId="0" borderId="32" xfId="0" applyFont="false" applyBorder="true" applyAlignment="true" applyProtection="false">
      <alignment horizontal="center" vertical="center" textRotation="0" wrapText="false" indent="0" shrinkToFit="false"/>
      <protection locked="true" hidden="false"/>
    </xf>
    <xf numFmtId="167" fontId="4" fillId="0" borderId="16" xfId="0" applyFont="true" applyBorder="true" applyAlignment="true" applyProtection="true">
      <alignment horizontal="center" vertical="center" textRotation="0" wrapText="false" indent="0" shrinkToFit="false"/>
      <protection locked="true" hidden="false"/>
    </xf>
    <xf numFmtId="164" fontId="0" fillId="0" borderId="33" xfId="0" applyFont="false" applyBorder="true" applyAlignment="true" applyProtection="false">
      <alignment horizontal="center" vertical="center" textRotation="0" wrapText="false" indent="0" shrinkToFit="false"/>
      <protection locked="true" hidden="false"/>
    </xf>
    <xf numFmtId="168" fontId="0" fillId="0" borderId="33" xfId="0" applyFont="false" applyBorder="true" applyAlignment="true" applyProtection="false">
      <alignment horizontal="center" vertical="center" textRotation="0" wrapText="false" indent="0" shrinkToFit="false"/>
      <protection locked="true" hidden="false"/>
    </xf>
    <xf numFmtId="167" fontId="4" fillId="0" borderId="9" xfId="0" applyFont="true" applyBorder="true" applyAlignment="true" applyProtection="true">
      <alignment horizontal="center" vertical="center" textRotation="0" wrapText="false" indent="0" shrinkToFit="false"/>
      <protection locked="true" hidden="false"/>
    </xf>
    <xf numFmtId="164" fontId="0" fillId="0" borderId="24" xfId="0" applyFont="false" applyBorder="true" applyAlignment="true" applyProtection="false">
      <alignment horizontal="center" vertical="center" textRotation="0" wrapText="false" indent="0" shrinkToFit="false"/>
      <protection locked="true" hidden="false"/>
    </xf>
    <xf numFmtId="168" fontId="0" fillId="0" borderId="24" xfId="0" applyFont="false" applyBorder="true" applyAlignment="true" applyProtection="false">
      <alignment horizontal="center" vertical="center" textRotation="0" wrapText="false" indent="0" shrinkToFit="false"/>
      <protection locked="true" hidden="false"/>
    </xf>
    <xf numFmtId="164" fontId="4" fillId="3" borderId="34" xfId="0" applyFont="true" applyBorder="true" applyAlignment="true" applyProtection="true">
      <alignment horizontal="center" vertical="center" textRotation="0" wrapText="false" indent="0" shrinkToFit="false"/>
      <protection locked="true" hidden="false"/>
    </xf>
    <xf numFmtId="164" fontId="4" fillId="4" borderId="34" xfId="0" applyFont="true" applyBorder="true" applyAlignment="true" applyProtection="true">
      <alignment horizontal="center" vertical="center" textRotation="0" wrapText="false" indent="0" shrinkToFit="false"/>
      <protection locked="true" hidden="false"/>
    </xf>
    <xf numFmtId="164" fontId="0" fillId="0" borderId="35" xfId="0" applyFont="false" applyBorder="true" applyAlignment="true" applyProtection="false">
      <alignment horizontal="center" vertical="center" textRotation="0" wrapText="false" indent="0" shrinkToFit="false"/>
      <protection locked="true" hidden="false"/>
    </xf>
    <xf numFmtId="164" fontId="4" fillId="0" borderId="34"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36" xfId="0" applyFont="true" applyBorder="true" applyAlignment="true" applyProtection="true">
      <alignment horizontal="center" vertical="center" textRotation="0" wrapText="false" indent="0" shrinkToFit="false"/>
      <protection locked="true" hidden="false"/>
    </xf>
    <xf numFmtId="165" fontId="4" fillId="3" borderId="17"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37"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D7D7"/>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view3D>
      <c:rotX val="10"/>
      <c:rotY val="30"/>
      <c:rAngAx val="0"/>
      <c:perspective val="30"/>
    </c:view3D>
    <c:floor>
      <c:spPr>
        <a:solidFill>
          <a:srgbClr val="808080"/>
        </a:solidFill>
        <a:ln w="0">
          <a:solidFill>
            <a:srgbClr val="000000"/>
          </a:solidFill>
        </a:ln>
      </c:spPr>
    </c:floor>
    <c:sideWall>
      <c:spPr>
        <a:solidFill>
          <a:srgbClr val="c0c0c0"/>
        </a:solidFill>
        <a:ln w="0">
          <a:solidFill>
            <a:srgbClr val="000000"/>
          </a:solidFill>
        </a:ln>
      </c:spPr>
    </c:sideWall>
    <c:backWall>
      <c:spPr>
        <a:solidFill>
          <a:srgbClr val="c0c0c0"/>
        </a:solidFill>
        <a:ln w="0">
          <a:solidFill>
            <a:srgbClr val="000000"/>
          </a:solidFill>
        </a:ln>
      </c:spPr>
    </c:backWall>
    <c:plotArea>
      <c:layout>
        <c:manualLayout>
          <c:xMode val="edge"/>
          <c:yMode val="edge"/>
          <c:x val="0.0156429574766952"/>
          <c:y val="0.00720108695652174"/>
          <c:w val="0.983782403269059"/>
          <c:h val="0.99273097826087"/>
        </c:manualLayout>
      </c:layout>
      <c:bar3DChart>
        <c:barDir val="col"/>
        <c:grouping val="standard"/>
        <c:varyColors val="0"/>
        <c:ser>
          <c:idx val="0"/>
          <c:order val="0"/>
          <c:tx>
            <c:strRef>
              <c:f>Hauptdüsentabelle!$A$9</c:f>
              <c:strCache>
                <c:ptCount val="1"/>
                <c:pt idx="0">
                  <c:v>2400</c:v>
                </c:pt>
              </c:strCache>
            </c:strRef>
          </c:tx>
          <c:spPr>
            <a:solidFill>
              <a:srgbClr val="9999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Hauptdüsentabelle!$B$9:$V$9</c:f>
              <c:numCache>
                <c:formatCode>General</c:formatCode>
                <c:ptCount val="21"/>
                <c:pt idx="0">
                  <c:v>174</c:v>
                </c:pt>
                <c:pt idx="1">
                  <c:v>172</c:v>
                </c:pt>
                <c:pt idx="2">
                  <c:v>170</c:v>
                </c:pt>
                <c:pt idx="3">
                  <c:v>168</c:v>
                </c:pt>
                <c:pt idx="4">
                  <c:v>166</c:v>
                </c:pt>
                <c:pt idx="5">
                  <c:v>166</c:v>
                </c:pt>
                <c:pt idx="6">
                  <c:v>164</c:v>
                </c:pt>
                <c:pt idx="7">
                  <c:v>162</c:v>
                </c:pt>
                <c:pt idx="8">
                  <c:v>162</c:v>
                </c:pt>
                <c:pt idx="9">
                  <c:v>160</c:v>
                </c:pt>
                <c:pt idx="10">
                  <c:v>158</c:v>
                </c:pt>
                <c:pt idx="11">
                  <c:v>158</c:v>
                </c:pt>
                <c:pt idx="12">
                  <c:v>156</c:v>
                </c:pt>
                <c:pt idx="13">
                  <c:v>154</c:v>
                </c:pt>
                <c:pt idx="14">
                  <c:v>154</c:v>
                </c:pt>
                <c:pt idx="15">
                  <c:v>152</c:v>
                </c:pt>
                <c:pt idx="16">
                  <c:v>152</c:v>
                </c:pt>
                <c:pt idx="17">
                  <c:v>150</c:v>
                </c:pt>
                <c:pt idx="18">
                  <c:v>150</c:v>
                </c:pt>
                <c:pt idx="19">
                  <c:v>148</c:v>
                </c:pt>
                <c:pt idx="20">
                  <c:v>148</c:v>
                </c:pt>
              </c:numCache>
            </c:numRef>
          </c:val>
        </c:ser>
        <c:ser>
          <c:idx val="1"/>
          <c:order val="1"/>
          <c:tx>
            <c:strRef>
              <c:f>Hauptdüsentabelle!$A$10</c:f>
              <c:strCache>
                <c:ptCount val="1"/>
                <c:pt idx="0">
                  <c:v>2300</c:v>
                </c:pt>
              </c:strCache>
            </c:strRef>
          </c:tx>
          <c:spPr>
            <a:solidFill>
              <a:srgbClr val="993366"/>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Hauptdüsentabelle!$B$10:$V$10</c:f>
              <c:numCache>
                <c:formatCode>General</c:formatCode>
                <c:ptCount val="21"/>
                <c:pt idx="0">
                  <c:v>174</c:v>
                </c:pt>
                <c:pt idx="1">
                  <c:v>172</c:v>
                </c:pt>
                <c:pt idx="2">
                  <c:v>170</c:v>
                </c:pt>
                <c:pt idx="3">
                  <c:v>168</c:v>
                </c:pt>
                <c:pt idx="4">
                  <c:v>168</c:v>
                </c:pt>
                <c:pt idx="5">
                  <c:v>166</c:v>
                </c:pt>
                <c:pt idx="6">
                  <c:v>164</c:v>
                </c:pt>
                <c:pt idx="7">
                  <c:v>162</c:v>
                </c:pt>
                <c:pt idx="8">
                  <c:v>162</c:v>
                </c:pt>
                <c:pt idx="9">
                  <c:v>160</c:v>
                </c:pt>
                <c:pt idx="10">
                  <c:v>158</c:v>
                </c:pt>
                <c:pt idx="11">
                  <c:v>158</c:v>
                </c:pt>
                <c:pt idx="12">
                  <c:v>156</c:v>
                </c:pt>
                <c:pt idx="13">
                  <c:v>156</c:v>
                </c:pt>
                <c:pt idx="14">
                  <c:v>154</c:v>
                </c:pt>
                <c:pt idx="15">
                  <c:v>152</c:v>
                </c:pt>
                <c:pt idx="16">
                  <c:v>152</c:v>
                </c:pt>
                <c:pt idx="17">
                  <c:v>150</c:v>
                </c:pt>
                <c:pt idx="18">
                  <c:v>150</c:v>
                </c:pt>
                <c:pt idx="19">
                  <c:v>148</c:v>
                </c:pt>
                <c:pt idx="20">
                  <c:v>148</c:v>
                </c:pt>
              </c:numCache>
            </c:numRef>
          </c:val>
        </c:ser>
        <c:ser>
          <c:idx val="2"/>
          <c:order val="2"/>
          <c:tx>
            <c:strRef>
              <c:f>Hauptdüsentabelle!$A$11</c:f>
              <c:strCache>
                <c:ptCount val="1"/>
                <c:pt idx="0">
                  <c:v>2200</c:v>
                </c:pt>
              </c:strCache>
            </c:strRef>
          </c:tx>
          <c:spPr>
            <a:solidFill>
              <a:srgbClr val="ffffcc"/>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Hauptdüsentabelle!$B$11:$V$11</c:f>
              <c:numCache>
                <c:formatCode>General</c:formatCode>
                <c:ptCount val="21"/>
                <c:pt idx="0">
                  <c:v>174</c:v>
                </c:pt>
                <c:pt idx="1">
                  <c:v>172</c:v>
                </c:pt>
                <c:pt idx="2">
                  <c:v>170</c:v>
                </c:pt>
                <c:pt idx="3">
                  <c:v>168</c:v>
                </c:pt>
                <c:pt idx="4">
                  <c:v>168</c:v>
                </c:pt>
                <c:pt idx="5">
                  <c:v>166</c:v>
                </c:pt>
                <c:pt idx="6">
                  <c:v>164</c:v>
                </c:pt>
                <c:pt idx="7">
                  <c:v>164</c:v>
                </c:pt>
                <c:pt idx="8">
                  <c:v>162</c:v>
                </c:pt>
                <c:pt idx="9">
                  <c:v>160</c:v>
                </c:pt>
                <c:pt idx="10">
                  <c:v>160</c:v>
                </c:pt>
                <c:pt idx="11">
                  <c:v>158</c:v>
                </c:pt>
                <c:pt idx="12">
                  <c:v>156</c:v>
                </c:pt>
                <c:pt idx="13">
                  <c:v>156</c:v>
                </c:pt>
                <c:pt idx="14">
                  <c:v>154</c:v>
                </c:pt>
                <c:pt idx="15">
                  <c:v>154</c:v>
                </c:pt>
                <c:pt idx="16">
                  <c:v>152</c:v>
                </c:pt>
                <c:pt idx="17">
                  <c:v>150</c:v>
                </c:pt>
                <c:pt idx="18">
                  <c:v>150</c:v>
                </c:pt>
                <c:pt idx="19">
                  <c:v>148</c:v>
                </c:pt>
                <c:pt idx="20">
                  <c:v>148</c:v>
                </c:pt>
              </c:numCache>
            </c:numRef>
          </c:val>
        </c:ser>
        <c:ser>
          <c:idx val="3"/>
          <c:order val="3"/>
          <c:tx>
            <c:strRef>
              <c:f>Hauptdüsentabelle!$A$12</c:f>
              <c:strCache>
                <c:ptCount val="1"/>
                <c:pt idx="0">
                  <c:v>2100</c:v>
                </c:pt>
              </c:strCache>
            </c:strRef>
          </c:tx>
          <c:spPr>
            <a:solidFill>
              <a:srgbClr val="ccff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Hauptdüsentabelle!$B$12:$V$12</c:f>
              <c:numCache>
                <c:formatCode>General</c:formatCode>
                <c:ptCount val="21"/>
                <c:pt idx="0">
                  <c:v>174</c:v>
                </c:pt>
                <c:pt idx="1">
                  <c:v>172</c:v>
                </c:pt>
                <c:pt idx="2">
                  <c:v>170</c:v>
                </c:pt>
                <c:pt idx="3">
                  <c:v>170</c:v>
                </c:pt>
                <c:pt idx="4">
                  <c:v>168</c:v>
                </c:pt>
                <c:pt idx="5">
                  <c:v>166</c:v>
                </c:pt>
                <c:pt idx="6">
                  <c:v>164</c:v>
                </c:pt>
                <c:pt idx="7">
                  <c:v>164</c:v>
                </c:pt>
                <c:pt idx="8">
                  <c:v>162</c:v>
                </c:pt>
                <c:pt idx="9">
                  <c:v>160</c:v>
                </c:pt>
                <c:pt idx="10">
                  <c:v>160</c:v>
                </c:pt>
                <c:pt idx="11">
                  <c:v>158</c:v>
                </c:pt>
                <c:pt idx="12">
                  <c:v>156</c:v>
                </c:pt>
                <c:pt idx="13">
                  <c:v>156</c:v>
                </c:pt>
                <c:pt idx="14">
                  <c:v>154</c:v>
                </c:pt>
                <c:pt idx="15">
                  <c:v>154</c:v>
                </c:pt>
                <c:pt idx="16">
                  <c:v>152</c:v>
                </c:pt>
                <c:pt idx="17">
                  <c:v>152</c:v>
                </c:pt>
                <c:pt idx="18">
                  <c:v>150</c:v>
                </c:pt>
                <c:pt idx="19">
                  <c:v>150</c:v>
                </c:pt>
                <c:pt idx="20">
                  <c:v>148</c:v>
                </c:pt>
              </c:numCache>
            </c:numRef>
          </c:val>
        </c:ser>
        <c:ser>
          <c:idx val="4"/>
          <c:order val="4"/>
          <c:tx>
            <c:strRef>
              <c:f>Hauptdüsentabelle!$A$13</c:f>
              <c:strCache>
                <c:ptCount val="1"/>
                <c:pt idx="0">
                  <c:v>2000</c:v>
                </c:pt>
              </c:strCache>
            </c:strRef>
          </c:tx>
          <c:spPr>
            <a:solidFill>
              <a:srgbClr val="660066"/>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Hauptdüsentabelle!$B$13:$V$13</c:f>
              <c:numCache>
                <c:formatCode>General</c:formatCode>
                <c:ptCount val="21"/>
                <c:pt idx="0">
                  <c:v>174</c:v>
                </c:pt>
                <c:pt idx="1">
                  <c:v>172</c:v>
                </c:pt>
                <c:pt idx="2">
                  <c:v>172</c:v>
                </c:pt>
                <c:pt idx="3">
                  <c:v>170</c:v>
                </c:pt>
                <c:pt idx="4">
                  <c:v>168</c:v>
                </c:pt>
                <c:pt idx="5">
                  <c:v>166</c:v>
                </c:pt>
                <c:pt idx="6">
                  <c:v>166</c:v>
                </c:pt>
                <c:pt idx="7">
                  <c:v>164</c:v>
                </c:pt>
                <c:pt idx="8">
                  <c:v>162</c:v>
                </c:pt>
                <c:pt idx="9">
                  <c:v>162</c:v>
                </c:pt>
                <c:pt idx="10">
                  <c:v>160</c:v>
                </c:pt>
                <c:pt idx="11">
                  <c:v>158</c:v>
                </c:pt>
                <c:pt idx="12">
                  <c:v>158</c:v>
                </c:pt>
                <c:pt idx="13">
                  <c:v>156</c:v>
                </c:pt>
                <c:pt idx="14">
                  <c:v>154</c:v>
                </c:pt>
                <c:pt idx="15">
                  <c:v>154</c:v>
                </c:pt>
                <c:pt idx="16">
                  <c:v>152</c:v>
                </c:pt>
                <c:pt idx="17">
                  <c:v>152</c:v>
                </c:pt>
                <c:pt idx="18">
                  <c:v>150</c:v>
                </c:pt>
                <c:pt idx="19">
                  <c:v>150</c:v>
                </c:pt>
                <c:pt idx="20">
                  <c:v>148</c:v>
                </c:pt>
              </c:numCache>
            </c:numRef>
          </c:val>
        </c:ser>
        <c:ser>
          <c:idx val="5"/>
          <c:order val="5"/>
          <c:tx>
            <c:strRef>
              <c:f>Hauptdüsentabelle!$A$14</c:f>
              <c:strCache>
                <c:ptCount val="1"/>
                <c:pt idx="0">
                  <c:v>1900</c:v>
                </c:pt>
              </c:strCache>
            </c:strRef>
          </c:tx>
          <c:spPr>
            <a:solidFill>
              <a:srgbClr val="ff8080"/>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Hauptdüsentabelle!$B$14:$V$14</c:f>
              <c:numCache>
                <c:formatCode>General</c:formatCode>
                <c:ptCount val="21"/>
                <c:pt idx="0">
                  <c:v>174</c:v>
                </c:pt>
                <c:pt idx="1">
                  <c:v>174</c:v>
                </c:pt>
                <c:pt idx="2">
                  <c:v>172</c:v>
                </c:pt>
                <c:pt idx="3">
                  <c:v>170</c:v>
                </c:pt>
                <c:pt idx="4">
                  <c:v>168</c:v>
                </c:pt>
                <c:pt idx="5">
                  <c:v>166</c:v>
                </c:pt>
                <c:pt idx="6">
                  <c:v>166</c:v>
                </c:pt>
                <c:pt idx="7">
                  <c:v>164</c:v>
                </c:pt>
                <c:pt idx="8">
                  <c:v>162</c:v>
                </c:pt>
                <c:pt idx="9">
                  <c:v>162</c:v>
                </c:pt>
                <c:pt idx="10">
                  <c:v>160</c:v>
                </c:pt>
                <c:pt idx="11">
                  <c:v>158</c:v>
                </c:pt>
                <c:pt idx="12">
                  <c:v>158</c:v>
                </c:pt>
                <c:pt idx="13">
                  <c:v>156</c:v>
                </c:pt>
                <c:pt idx="14">
                  <c:v>156</c:v>
                </c:pt>
                <c:pt idx="15">
                  <c:v>154</c:v>
                </c:pt>
                <c:pt idx="16">
                  <c:v>152</c:v>
                </c:pt>
                <c:pt idx="17">
                  <c:v>152</c:v>
                </c:pt>
                <c:pt idx="18">
                  <c:v>150</c:v>
                </c:pt>
                <c:pt idx="19">
                  <c:v>150</c:v>
                </c:pt>
                <c:pt idx="20">
                  <c:v>148</c:v>
                </c:pt>
              </c:numCache>
            </c:numRef>
          </c:val>
        </c:ser>
        <c:ser>
          <c:idx val="6"/>
          <c:order val="6"/>
          <c:tx>
            <c:strRef>
              <c:f>Hauptdüsentabelle!$A$15</c:f>
              <c:strCache>
                <c:ptCount val="1"/>
                <c:pt idx="0">
                  <c:v>1800</c:v>
                </c:pt>
              </c:strCache>
            </c:strRef>
          </c:tx>
          <c:spPr>
            <a:solidFill>
              <a:srgbClr val="0066cc"/>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Hauptdüsentabelle!$B$15:$V$15</c:f>
              <c:numCache>
                <c:formatCode>General</c:formatCode>
                <c:ptCount val="21"/>
                <c:pt idx="0">
                  <c:v>176</c:v>
                </c:pt>
                <c:pt idx="1">
                  <c:v>174</c:v>
                </c:pt>
                <c:pt idx="2">
                  <c:v>172</c:v>
                </c:pt>
                <c:pt idx="3">
                  <c:v>170</c:v>
                </c:pt>
                <c:pt idx="4">
                  <c:v>168</c:v>
                </c:pt>
                <c:pt idx="5">
                  <c:v>168</c:v>
                </c:pt>
                <c:pt idx="6">
                  <c:v>166</c:v>
                </c:pt>
                <c:pt idx="7">
                  <c:v>164</c:v>
                </c:pt>
                <c:pt idx="8">
                  <c:v>162</c:v>
                </c:pt>
                <c:pt idx="9">
                  <c:v>162</c:v>
                </c:pt>
                <c:pt idx="10">
                  <c:v>160</c:v>
                </c:pt>
                <c:pt idx="11">
                  <c:v>160</c:v>
                </c:pt>
                <c:pt idx="12">
                  <c:v>158</c:v>
                </c:pt>
                <c:pt idx="13">
                  <c:v>156</c:v>
                </c:pt>
                <c:pt idx="14">
                  <c:v>156</c:v>
                </c:pt>
                <c:pt idx="15">
                  <c:v>154</c:v>
                </c:pt>
                <c:pt idx="16">
                  <c:v>154</c:v>
                </c:pt>
                <c:pt idx="17">
                  <c:v>152</c:v>
                </c:pt>
                <c:pt idx="18">
                  <c:v>152</c:v>
                </c:pt>
                <c:pt idx="19">
                  <c:v>150</c:v>
                </c:pt>
                <c:pt idx="20">
                  <c:v>150</c:v>
                </c:pt>
              </c:numCache>
            </c:numRef>
          </c:val>
        </c:ser>
        <c:ser>
          <c:idx val="7"/>
          <c:order val="7"/>
          <c:tx>
            <c:strRef>
              <c:f>Hauptdüsentabelle!$A$16</c:f>
              <c:strCache>
                <c:ptCount val="1"/>
                <c:pt idx="0">
                  <c:v>1700</c:v>
                </c:pt>
              </c:strCache>
            </c:strRef>
          </c:tx>
          <c:spPr>
            <a:solidFill>
              <a:srgbClr val="cccc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Hauptdüsentabelle!$B$16:$V$16</c:f>
              <c:numCache>
                <c:formatCode>General</c:formatCode>
                <c:ptCount val="21"/>
                <c:pt idx="0">
                  <c:v>176</c:v>
                </c:pt>
                <c:pt idx="1">
                  <c:v>174</c:v>
                </c:pt>
                <c:pt idx="2">
                  <c:v>172</c:v>
                </c:pt>
                <c:pt idx="3">
                  <c:v>170</c:v>
                </c:pt>
                <c:pt idx="4">
                  <c:v>168</c:v>
                </c:pt>
                <c:pt idx="5">
                  <c:v>168</c:v>
                </c:pt>
                <c:pt idx="6">
                  <c:v>166</c:v>
                </c:pt>
                <c:pt idx="7">
                  <c:v>164</c:v>
                </c:pt>
                <c:pt idx="8">
                  <c:v>164</c:v>
                </c:pt>
                <c:pt idx="9">
                  <c:v>162</c:v>
                </c:pt>
                <c:pt idx="10">
                  <c:v>160</c:v>
                </c:pt>
                <c:pt idx="11">
                  <c:v>160</c:v>
                </c:pt>
                <c:pt idx="12">
                  <c:v>158</c:v>
                </c:pt>
                <c:pt idx="13">
                  <c:v>156</c:v>
                </c:pt>
                <c:pt idx="14">
                  <c:v>156</c:v>
                </c:pt>
                <c:pt idx="15">
                  <c:v>154</c:v>
                </c:pt>
                <c:pt idx="16">
                  <c:v>154</c:v>
                </c:pt>
                <c:pt idx="17">
                  <c:v>152</c:v>
                </c:pt>
                <c:pt idx="18">
                  <c:v>152</c:v>
                </c:pt>
                <c:pt idx="19">
                  <c:v>150</c:v>
                </c:pt>
                <c:pt idx="20">
                  <c:v>150</c:v>
                </c:pt>
              </c:numCache>
            </c:numRef>
          </c:val>
        </c:ser>
        <c:ser>
          <c:idx val="8"/>
          <c:order val="8"/>
          <c:tx>
            <c:strRef>
              <c:f>Hauptdüsentabelle!$A$17</c:f>
              <c:strCache>
                <c:ptCount val="1"/>
                <c:pt idx="0">
                  <c:v>1600</c:v>
                </c:pt>
              </c:strCache>
            </c:strRef>
          </c:tx>
          <c:spPr>
            <a:solidFill>
              <a:srgbClr val="000080"/>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Hauptdüsentabelle!$B$17:$V$17</c:f>
              <c:numCache>
                <c:formatCode>General</c:formatCode>
                <c:ptCount val="21"/>
                <c:pt idx="0">
                  <c:v>176</c:v>
                </c:pt>
                <c:pt idx="1">
                  <c:v>174</c:v>
                </c:pt>
                <c:pt idx="2">
                  <c:v>172</c:v>
                </c:pt>
                <c:pt idx="3">
                  <c:v>170</c:v>
                </c:pt>
                <c:pt idx="4">
                  <c:v>170</c:v>
                </c:pt>
                <c:pt idx="5">
                  <c:v>168</c:v>
                </c:pt>
                <c:pt idx="6">
                  <c:v>166</c:v>
                </c:pt>
                <c:pt idx="7">
                  <c:v>164</c:v>
                </c:pt>
                <c:pt idx="8">
                  <c:v>164</c:v>
                </c:pt>
                <c:pt idx="9">
                  <c:v>162</c:v>
                </c:pt>
                <c:pt idx="10">
                  <c:v>160</c:v>
                </c:pt>
                <c:pt idx="11">
                  <c:v>160</c:v>
                </c:pt>
                <c:pt idx="12">
                  <c:v>158</c:v>
                </c:pt>
                <c:pt idx="13">
                  <c:v>158</c:v>
                </c:pt>
                <c:pt idx="14">
                  <c:v>156</c:v>
                </c:pt>
                <c:pt idx="15">
                  <c:v>154</c:v>
                </c:pt>
                <c:pt idx="16">
                  <c:v>154</c:v>
                </c:pt>
                <c:pt idx="17">
                  <c:v>152</c:v>
                </c:pt>
                <c:pt idx="18">
                  <c:v>152</c:v>
                </c:pt>
                <c:pt idx="19">
                  <c:v>150</c:v>
                </c:pt>
                <c:pt idx="20">
                  <c:v>150</c:v>
                </c:pt>
              </c:numCache>
            </c:numRef>
          </c:val>
        </c:ser>
        <c:ser>
          <c:idx val="9"/>
          <c:order val="9"/>
          <c:tx>
            <c:strRef>
              <c:f>Hauptdüsentabelle!$A$18</c:f>
              <c:strCache>
                <c:ptCount val="1"/>
                <c:pt idx="0">
                  <c:v>1500</c:v>
                </c:pt>
              </c:strCache>
            </c:strRef>
          </c:tx>
          <c:spPr>
            <a:solidFill>
              <a:srgbClr val="ff00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Hauptdüsentabelle!$B$18:$V$18</c:f>
              <c:numCache>
                <c:formatCode>General</c:formatCode>
                <c:ptCount val="21"/>
                <c:pt idx="0">
                  <c:v>176</c:v>
                </c:pt>
                <c:pt idx="1">
                  <c:v>174</c:v>
                </c:pt>
                <c:pt idx="2">
                  <c:v>172</c:v>
                </c:pt>
                <c:pt idx="3">
                  <c:v>172</c:v>
                </c:pt>
                <c:pt idx="4">
                  <c:v>170</c:v>
                </c:pt>
                <c:pt idx="5">
                  <c:v>168</c:v>
                </c:pt>
                <c:pt idx="6">
                  <c:v>166</c:v>
                </c:pt>
                <c:pt idx="7">
                  <c:v>166</c:v>
                </c:pt>
                <c:pt idx="8">
                  <c:v>164</c:v>
                </c:pt>
                <c:pt idx="9">
                  <c:v>162</c:v>
                </c:pt>
                <c:pt idx="10">
                  <c:v>162</c:v>
                </c:pt>
                <c:pt idx="11">
                  <c:v>160</c:v>
                </c:pt>
                <c:pt idx="12">
                  <c:v>158</c:v>
                </c:pt>
                <c:pt idx="13">
                  <c:v>158</c:v>
                </c:pt>
                <c:pt idx="14">
                  <c:v>156</c:v>
                </c:pt>
                <c:pt idx="15">
                  <c:v>156</c:v>
                </c:pt>
                <c:pt idx="16">
                  <c:v>154</c:v>
                </c:pt>
                <c:pt idx="17">
                  <c:v>154</c:v>
                </c:pt>
                <c:pt idx="18">
                  <c:v>152</c:v>
                </c:pt>
                <c:pt idx="19">
                  <c:v>150</c:v>
                </c:pt>
                <c:pt idx="20">
                  <c:v>150</c:v>
                </c:pt>
              </c:numCache>
            </c:numRef>
          </c:val>
        </c:ser>
        <c:ser>
          <c:idx val="10"/>
          <c:order val="10"/>
          <c:tx>
            <c:strRef>
              <c:f>Hauptdüsentabelle!$A$19</c:f>
              <c:strCache>
                <c:ptCount val="1"/>
                <c:pt idx="0">
                  <c:v>1400</c:v>
                </c:pt>
              </c:strCache>
            </c:strRef>
          </c:tx>
          <c:spPr>
            <a:solidFill>
              <a:srgbClr val="ffff00"/>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Hauptdüsentabelle!$B$19:$V$19</c:f>
              <c:numCache>
                <c:formatCode>General</c:formatCode>
                <c:ptCount val="21"/>
                <c:pt idx="0">
                  <c:v>176</c:v>
                </c:pt>
                <c:pt idx="1">
                  <c:v>174</c:v>
                </c:pt>
                <c:pt idx="2">
                  <c:v>174</c:v>
                </c:pt>
                <c:pt idx="3">
                  <c:v>172</c:v>
                </c:pt>
                <c:pt idx="4">
                  <c:v>170</c:v>
                </c:pt>
                <c:pt idx="5">
                  <c:v>168</c:v>
                </c:pt>
                <c:pt idx="6">
                  <c:v>168</c:v>
                </c:pt>
                <c:pt idx="7">
                  <c:v>166</c:v>
                </c:pt>
                <c:pt idx="8">
                  <c:v>164</c:v>
                </c:pt>
                <c:pt idx="9">
                  <c:v>162</c:v>
                </c:pt>
                <c:pt idx="10">
                  <c:v>162</c:v>
                </c:pt>
                <c:pt idx="11">
                  <c:v>160</c:v>
                </c:pt>
                <c:pt idx="12">
                  <c:v>160</c:v>
                </c:pt>
                <c:pt idx="13">
                  <c:v>158</c:v>
                </c:pt>
                <c:pt idx="14">
                  <c:v>156</c:v>
                </c:pt>
                <c:pt idx="15">
                  <c:v>156</c:v>
                </c:pt>
                <c:pt idx="16">
                  <c:v>154</c:v>
                </c:pt>
                <c:pt idx="17">
                  <c:v>154</c:v>
                </c:pt>
                <c:pt idx="18">
                  <c:v>152</c:v>
                </c:pt>
                <c:pt idx="19">
                  <c:v>152</c:v>
                </c:pt>
                <c:pt idx="20">
                  <c:v>150</c:v>
                </c:pt>
              </c:numCache>
            </c:numRef>
          </c:val>
        </c:ser>
        <c:ser>
          <c:idx val="11"/>
          <c:order val="11"/>
          <c:tx>
            <c:strRef>
              <c:f>Hauptdüsentabelle!$A$20</c:f>
              <c:strCache>
                <c:ptCount val="1"/>
                <c:pt idx="0">
                  <c:v>1300</c:v>
                </c:pt>
              </c:strCache>
            </c:strRef>
          </c:tx>
          <c:spPr>
            <a:solidFill>
              <a:srgbClr val="00ff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Hauptdüsentabelle!$B$20:$V$20</c:f>
              <c:numCache>
                <c:formatCode>General</c:formatCode>
                <c:ptCount val="21"/>
                <c:pt idx="0">
                  <c:v>176</c:v>
                </c:pt>
                <c:pt idx="1">
                  <c:v>176</c:v>
                </c:pt>
                <c:pt idx="2">
                  <c:v>174</c:v>
                </c:pt>
                <c:pt idx="3">
                  <c:v>172</c:v>
                </c:pt>
                <c:pt idx="4">
                  <c:v>170</c:v>
                </c:pt>
                <c:pt idx="5">
                  <c:v>168</c:v>
                </c:pt>
                <c:pt idx="6">
                  <c:v>168</c:v>
                </c:pt>
                <c:pt idx="7">
                  <c:v>166</c:v>
                </c:pt>
                <c:pt idx="8">
                  <c:v>164</c:v>
                </c:pt>
                <c:pt idx="9">
                  <c:v>164</c:v>
                </c:pt>
                <c:pt idx="10">
                  <c:v>162</c:v>
                </c:pt>
                <c:pt idx="11">
                  <c:v>160</c:v>
                </c:pt>
                <c:pt idx="12">
                  <c:v>160</c:v>
                </c:pt>
                <c:pt idx="13">
                  <c:v>158</c:v>
                </c:pt>
                <c:pt idx="14">
                  <c:v>156</c:v>
                </c:pt>
                <c:pt idx="15">
                  <c:v>156</c:v>
                </c:pt>
                <c:pt idx="16">
                  <c:v>154</c:v>
                </c:pt>
                <c:pt idx="17">
                  <c:v>154</c:v>
                </c:pt>
                <c:pt idx="18">
                  <c:v>152</c:v>
                </c:pt>
                <c:pt idx="19">
                  <c:v>152</c:v>
                </c:pt>
                <c:pt idx="20">
                  <c:v>150</c:v>
                </c:pt>
              </c:numCache>
            </c:numRef>
          </c:val>
        </c:ser>
        <c:ser>
          <c:idx val="12"/>
          <c:order val="12"/>
          <c:tx>
            <c:strRef>
              <c:f>Hauptdüsentabelle!$A$21</c:f>
              <c:strCache>
                <c:ptCount val="1"/>
                <c:pt idx="0">
                  <c:v>1200</c:v>
                </c:pt>
              </c:strCache>
            </c:strRef>
          </c:tx>
          <c:spPr>
            <a:solidFill>
              <a:srgbClr val="800080"/>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Hauptdüsentabelle!$B$21:$V$21</c:f>
              <c:numCache>
                <c:formatCode>General</c:formatCode>
                <c:ptCount val="21"/>
                <c:pt idx="0">
                  <c:v>178</c:v>
                </c:pt>
                <c:pt idx="1">
                  <c:v>176</c:v>
                </c:pt>
                <c:pt idx="2">
                  <c:v>174</c:v>
                </c:pt>
                <c:pt idx="3">
                  <c:v>172</c:v>
                </c:pt>
                <c:pt idx="4">
                  <c:v>170</c:v>
                </c:pt>
                <c:pt idx="5">
                  <c:v>170</c:v>
                </c:pt>
                <c:pt idx="6">
                  <c:v>168</c:v>
                </c:pt>
                <c:pt idx="7">
                  <c:v>166</c:v>
                </c:pt>
                <c:pt idx="8">
                  <c:v>164</c:v>
                </c:pt>
                <c:pt idx="9">
                  <c:v>164</c:v>
                </c:pt>
                <c:pt idx="10">
                  <c:v>162</c:v>
                </c:pt>
                <c:pt idx="11">
                  <c:v>160</c:v>
                </c:pt>
                <c:pt idx="12">
                  <c:v>160</c:v>
                </c:pt>
                <c:pt idx="13">
                  <c:v>158</c:v>
                </c:pt>
                <c:pt idx="14">
                  <c:v>158</c:v>
                </c:pt>
                <c:pt idx="15">
                  <c:v>156</c:v>
                </c:pt>
                <c:pt idx="16">
                  <c:v>156</c:v>
                </c:pt>
                <c:pt idx="17">
                  <c:v>154</c:v>
                </c:pt>
                <c:pt idx="18">
                  <c:v>152</c:v>
                </c:pt>
                <c:pt idx="19">
                  <c:v>152</c:v>
                </c:pt>
                <c:pt idx="20">
                  <c:v>150</c:v>
                </c:pt>
              </c:numCache>
            </c:numRef>
          </c:val>
        </c:ser>
        <c:ser>
          <c:idx val="13"/>
          <c:order val="13"/>
          <c:tx>
            <c:strRef>
              <c:f>Hauptdüsentabelle!$A$22</c:f>
              <c:strCache>
                <c:ptCount val="1"/>
                <c:pt idx="0">
                  <c:v>1100</c:v>
                </c:pt>
              </c:strCache>
            </c:strRef>
          </c:tx>
          <c:spPr>
            <a:solidFill>
              <a:srgbClr val="800000"/>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Hauptdüsentabelle!$B$22:$V$22</c:f>
              <c:numCache>
                <c:formatCode>General</c:formatCode>
                <c:ptCount val="21"/>
                <c:pt idx="0">
                  <c:v>178</c:v>
                </c:pt>
                <c:pt idx="1">
                  <c:v>176</c:v>
                </c:pt>
                <c:pt idx="2">
                  <c:v>174</c:v>
                </c:pt>
                <c:pt idx="3">
                  <c:v>172</c:v>
                </c:pt>
                <c:pt idx="4">
                  <c:v>170</c:v>
                </c:pt>
                <c:pt idx="5">
                  <c:v>170</c:v>
                </c:pt>
                <c:pt idx="6">
                  <c:v>168</c:v>
                </c:pt>
                <c:pt idx="7">
                  <c:v>166</c:v>
                </c:pt>
                <c:pt idx="8">
                  <c:v>166</c:v>
                </c:pt>
                <c:pt idx="9">
                  <c:v>164</c:v>
                </c:pt>
                <c:pt idx="10">
                  <c:v>162</c:v>
                </c:pt>
                <c:pt idx="11">
                  <c:v>162</c:v>
                </c:pt>
                <c:pt idx="12">
                  <c:v>160</c:v>
                </c:pt>
                <c:pt idx="13">
                  <c:v>158</c:v>
                </c:pt>
                <c:pt idx="14">
                  <c:v>158</c:v>
                </c:pt>
                <c:pt idx="15">
                  <c:v>156</c:v>
                </c:pt>
                <c:pt idx="16">
                  <c:v>156</c:v>
                </c:pt>
                <c:pt idx="17">
                  <c:v>154</c:v>
                </c:pt>
                <c:pt idx="18">
                  <c:v>154</c:v>
                </c:pt>
                <c:pt idx="19">
                  <c:v>152</c:v>
                </c:pt>
                <c:pt idx="20">
                  <c:v>152</c:v>
                </c:pt>
              </c:numCache>
            </c:numRef>
          </c:val>
        </c:ser>
        <c:ser>
          <c:idx val="14"/>
          <c:order val="14"/>
          <c:tx>
            <c:strRef>
              <c:f>Hauptdüsentabelle!$A$23</c:f>
              <c:strCache>
                <c:ptCount val="1"/>
                <c:pt idx="0">
                  <c:v>1000</c:v>
                </c:pt>
              </c:strCache>
            </c:strRef>
          </c:tx>
          <c:spPr>
            <a:solidFill>
              <a:srgbClr val="008080"/>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Hauptdüsentabelle!$B$23:$V$23</c:f>
              <c:numCache>
                <c:formatCode>General</c:formatCode>
                <c:ptCount val="21"/>
                <c:pt idx="0">
                  <c:v>178</c:v>
                </c:pt>
                <c:pt idx="1">
                  <c:v>176</c:v>
                </c:pt>
                <c:pt idx="2">
                  <c:v>174</c:v>
                </c:pt>
                <c:pt idx="3">
                  <c:v>172</c:v>
                </c:pt>
                <c:pt idx="4">
                  <c:v>172</c:v>
                </c:pt>
                <c:pt idx="5">
                  <c:v>170</c:v>
                </c:pt>
                <c:pt idx="6">
                  <c:v>168</c:v>
                </c:pt>
                <c:pt idx="7">
                  <c:v>166</c:v>
                </c:pt>
                <c:pt idx="8">
                  <c:v>166</c:v>
                </c:pt>
                <c:pt idx="9">
                  <c:v>164</c:v>
                </c:pt>
                <c:pt idx="10">
                  <c:v>162</c:v>
                </c:pt>
                <c:pt idx="11">
                  <c:v>162</c:v>
                </c:pt>
                <c:pt idx="12">
                  <c:v>160</c:v>
                </c:pt>
                <c:pt idx="13">
                  <c:v>160</c:v>
                </c:pt>
                <c:pt idx="14">
                  <c:v>158</c:v>
                </c:pt>
                <c:pt idx="15">
                  <c:v>156</c:v>
                </c:pt>
                <c:pt idx="16">
                  <c:v>156</c:v>
                </c:pt>
                <c:pt idx="17">
                  <c:v>154</c:v>
                </c:pt>
                <c:pt idx="18">
                  <c:v>154</c:v>
                </c:pt>
                <c:pt idx="19">
                  <c:v>152</c:v>
                </c:pt>
                <c:pt idx="20">
                  <c:v>152</c:v>
                </c:pt>
              </c:numCache>
            </c:numRef>
          </c:val>
        </c:ser>
        <c:ser>
          <c:idx val="15"/>
          <c:order val="15"/>
          <c:tx>
            <c:strRef>
              <c:f>Hauptdüsentabelle!$A$24</c:f>
              <c:strCache>
                <c:ptCount val="1"/>
                <c:pt idx="0">
                  <c:v>900</c:v>
                </c:pt>
              </c:strCache>
            </c:strRef>
          </c:tx>
          <c:spPr>
            <a:solidFill>
              <a:srgbClr val="0000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Hauptdüsentabelle!$B$24:$V$24</c:f>
              <c:numCache>
                <c:formatCode>General</c:formatCode>
                <c:ptCount val="21"/>
                <c:pt idx="0">
                  <c:v>178</c:v>
                </c:pt>
                <c:pt idx="1">
                  <c:v>176</c:v>
                </c:pt>
                <c:pt idx="2">
                  <c:v>174</c:v>
                </c:pt>
                <c:pt idx="3">
                  <c:v>174</c:v>
                </c:pt>
                <c:pt idx="4">
                  <c:v>172</c:v>
                </c:pt>
                <c:pt idx="5">
                  <c:v>170</c:v>
                </c:pt>
                <c:pt idx="6">
                  <c:v>168</c:v>
                </c:pt>
                <c:pt idx="7">
                  <c:v>168</c:v>
                </c:pt>
                <c:pt idx="8">
                  <c:v>166</c:v>
                </c:pt>
                <c:pt idx="9">
                  <c:v>164</c:v>
                </c:pt>
                <c:pt idx="10">
                  <c:v>164</c:v>
                </c:pt>
                <c:pt idx="11">
                  <c:v>162</c:v>
                </c:pt>
                <c:pt idx="12">
                  <c:v>160</c:v>
                </c:pt>
                <c:pt idx="13">
                  <c:v>160</c:v>
                </c:pt>
                <c:pt idx="14">
                  <c:v>158</c:v>
                </c:pt>
                <c:pt idx="15">
                  <c:v>158</c:v>
                </c:pt>
                <c:pt idx="16">
                  <c:v>156</c:v>
                </c:pt>
                <c:pt idx="17">
                  <c:v>154</c:v>
                </c:pt>
                <c:pt idx="18">
                  <c:v>154</c:v>
                </c:pt>
                <c:pt idx="19">
                  <c:v>152</c:v>
                </c:pt>
                <c:pt idx="20">
                  <c:v>152</c:v>
                </c:pt>
              </c:numCache>
            </c:numRef>
          </c:val>
        </c:ser>
        <c:ser>
          <c:idx val="16"/>
          <c:order val="16"/>
          <c:tx>
            <c:strRef>
              <c:f>Hauptdüsentabelle!$A$25</c:f>
              <c:strCache>
                <c:ptCount val="1"/>
                <c:pt idx="0">
                  <c:v>800</c:v>
                </c:pt>
              </c:strCache>
            </c:strRef>
          </c:tx>
          <c:spPr>
            <a:solidFill>
              <a:srgbClr val="00cc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Hauptdüsentabelle!$B$25:$V$25</c:f>
              <c:numCache>
                <c:formatCode>General</c:formatCode>
                <c:ptCount val="21"/>
                <c:pt idx="0">
                  <c:v>178</c:v>
                </c:pt>
                <c:pt idx="1">
                  <c:v>176</c:v>
                </c:pt>
                <c:pt idx="2">
                  <c:v>176</c:v>
                </c:pt>
                <c:pt idx="3">
                  <c:v>174</c:v>
                </c:pt>
                <c:pt idx="4">
                  <c:v>172</c:v>
                </c:pt>
                <c:pt idx="5">
                  <c:v>170</c:v>
                </c:pt>
                <c:pt idx="6">
                  <c:v>168</c:v>
                </c:pt>
                <c:pt idx="7">
                  <c:v>168</c:v>
                </c:pt>
                <c:pt idx="8">
                  <c:v>166</c:v>
                </c:pt>
                <c:pt idx="9">
                  <c:v>164</c:v>
                </c:pt>
                <c:pt idx="10">
                  <c:v>164</c:v>
                </c:pt>
                <c:pt idx="11">
                  <c:v>162</c:v>
                </c:pt>
                <c:pt idx="12">
                  <c:v>160</c:v>
                </c:pt>
                <c:pt idx="13">
                  <c:v>160</c:v>
                </c:pt>
                <c:pt idx="14">
                  <c:v>158</c:v>
                </c:pt>
                <c:pt idx="15">
                  <c:v>158</c:v>
                </c:pt>
                <c:pt idx="16">
                  <c:v>156</c:v>
                </c:pt>
                <c:pt idx="17">
                  <c:v>156</c:v>
                </c:pt>
                <c:pt idx="18">
                  <c:v>154</c:v>
                </c:pt>
                <c:pt idx="19">
                  <c:v>152</c:v>
                </c:pt>
                <c:pt idx="20">
                  <c:v>152</c:v>
                </c:pt>
              </c:numCache>
            </c:numRef>
          </c:val>
        </c:ser>
        <c:ser>
          <c:idx val="17"/>
          <c:order val="17"/>
          <c:tx>
            <c:strRef>
              <c:f>Hauptdüsentabelle!$A$26</c:f>
              <c:strCache>
                <c:ptCount val="1"/>
                <c:pt idx="0">
                  <c:v>700</c:v>
                </c:pt>
              </c:strCache>
            </c:strRef>
          </c:tx>
          <c:spPr>
            <a:solidFill>
              <a:srgbClr val="ccff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Hauptdüsentabelle!$B$26:$V$26</c:f>
              <c:numCache>
                <c:formatCode>General</c:formatCode>
                <c:ptCount val="21"/>
                <c:pt idx="0">
                  <c:v>178</c:v>
                </c:pt>
                <c:pt idx="1">
                  <c:v>178</c:v>
                </c:pt>
                <c:pt idx="2">
                  <c:v>176</c:v>
                </c:pt>
                <c:pt idx="3">
                  <c:v>174</c:v>
                </c:pt>
                <c:pt idx="4">
                  <c:v>172</c:v>
                </c:pt>
                <c:pt idx="5">
                  <c:v>170</c:v>
                </c:pt>
                <c:pt idx="6">
                  <c:v>170</c:v>
                </c:pt>
                <c:pt idx="7">
                  <c:v>168</c:v>
                </c:pt>
                <c:pt idx="8">
                  <c:v>166</c:v>
                </c:pt>
                <c:pt idx="9">
                  <c:v>166</c:v>
                </c:pt>
                <c:pt idx="10">
                  <c:v>164</c:v>
                </c:pt>
                <c:pt idx="11">
                  <c:v>162</c:v>
                </c:pt>
                <c:pt idx="12">
                  <c:v>162</c:v>
                </c:pt>
                <c:pt idx="13">
                  <c:v>160</c:v>
                </c:pt>
                <c:pt idx="14">
                  <c:v>158</c:v>
                </c:pt>
                <c:pt idx="15">
                  <c:v>158</c:v>
                </c:pt>
                <c:pt idx="16">
                  <c:v>156</c:v>
                </c:pt>
                <c:pt idx="17">
                  <c:v>156</c:v>
                </c:pt>
                <c:pt idx="18">
                  <c:v>154</c:v>
                </c:pt>
                <c:pt idx="19">
                  <c:v>154</c:v>
                </c:pt>
                <c:pt idx="20">
                  <c:v>152</c:v>
                </c:pt>
              </c:numCache>
            </c:numRef>
          </c:val>
        </c:ser>
        <c:ser>
          <c:idx val="18"/>
          <c:order val="18"/>
          <c:tx>
            <c:strRef>
              <c:f>Hauptdüsentabelle!$A$27</c:f>
              <c:strCache>
                <c:ptCount val="1"/>
                <c:pt idx="0">
                  <c:v>600</c:v>
                </c:pt>
              </c:strCache>
            </c:strRef>
          </c:tx>
          <c:spPr>
            <a:solidFill>
              <a:srgbClr val="ccffcc"/>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Hauptdüsentabelle!$B$27:$V$27</c:f>
              <c:numCache>
                <c:formatCode>General</c:formatCode>
                <c:ptCount val="21"/>
                <c:pt idx="0">
                  <c:v>180</c:v>
                </c:pt>
                <c:pt idx="1">
                  <c:v>178</c:v>
                </c:pt>
                <c:pt idx="2">
                  <c:v>176</c:v>
                </c:pt>
                <c:pt idx="3">
                  <c:v>174</c:v>
                </c:pt>
                <c:pt idx="4">
                  <c:v>172</c:v>
                </c:pt>
                <c:pt idx="5">
                  <c:v>172</c:v>
                </c:pt>
                <c:pt idx="6">
                  <c:v>170</c:v>
                </c:pt>
                <c:pt idx="7">
                  <c:v>168</c:v>
                </c:pt>
                <c:pt idx="8">
                  <c:v>166</c:v>
                </c:pt>
                <c:pt idx="9">
                  <c:v>166</c:v>
                </c:pt>
                <c:pt idx="10">
                  <c:v>164</c:v>
                </c:pt>
                <c:pt idx="11">
                  <c:v>162</c:v>
                </c:pt>
                <c:pt idx="12">
                  <c:v>162</c:v>
                </c:pt>
                <c:pt idx="13">
                  <c:v>160</c:v>
                </c:pt>
                <c:pt idx="14">
                  <c:v>160</c:v>
                </c:pt>
                <c:pt idx="15">
                  <c:v>158</c:v>
                </c:pt>
                <c:pt idx="16">
                  <c:v>156</c:v>
                </c:pt>
                <c:pt idx="17">
                  <c:v>156</c:v>
                </c:pt>
                <c:pt idx="18">
                  <c:v>154</c:v>
                </c:pt>
                <c:pt idx="19">
                  <c:v>154</c:v>
                </c:pt>
                <c:pt idx="20">
                  <c:v>152</c:v>
                </c:pt>
              </c:numCache>
            </c:numRef>
          </c:val>
        </c:ser>
        <c:ser>
          <c:idx val="19"/>
          <c:order val="19"/>
          <c:tx>
            <c:strRef>
              <c:f>Hauptdüsentabelle!$A$28</c:f>
              <c:strCache>
                <c:ptCount val="1"/>
                <c:pt idx="0">
                  <c:v>500</c:v>
                </c:pt>
              </c:strCache>
            </c:strRef>
          </c:tx>
          <c:spPr>
            <a:solidFill>
              <a:srgbClr val="ffff99"/>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Hauptdüsentabelle!$B$28:$V$28</c:f>
              <c:numCache>
                <c:formatCode>General</c:formatCode>
                <c:ptCount val="21"/>
                <c:pt idx="0">
                  <c:v>180</c:v>
                </c:pt>
                <c:pt idx="1">
                  <c:v>178</c:v>
                </c:pt>
                <c:pt idx="2">
                  <c:v>176</c:v>
                </c:pt>
                <c:pt idx="3">
                  <c:v>174</c:v>
                </c:pt>
                <c:pt idx="4">
                  <c:v>172</c:v>
                </c:pt>
                <c:pt idx="5">
                  <c:v>172</c:v>
                </c:pt>
                <c:pt idx="6">
                  <c:v>170</c:v>
                </c:pt>
                <c:pt idx="7">
                  <c:v>168</c:v>
                </c:pt>
                <c:pt idx="8">
                  <c:v>168</c:v>
                </c:pt>
                <c:pt idx="9">
                  <c:v>166</c:v>
                </c:pt>
                <c:pt idx="10">
                  <c:v>164</c:v>
                </c:pt>
                <c:pt idx="11">
                  <c:v>164</c:v>
                </c:pt>
                <c:pt idx="12">
                  <c:v>162</c:v>
                </c:pt>
                <c:pt idx="13">
                  <c:v>160</c:v>
                </c:pt>
                <c:pt idx="14">
                  <c:v>160</c:v>
                </c:pt>
                <c:pt idx="15">
                  <c:v>158</c:v>
                </c:pt>
                <c:pt idx="16">
                  <c:v>158</c:v>
                </c:pt>
                <c:pt idx="17">
                  <c:v>156</c:v>
                </c:pt>
                <c:pt idx="18">
                  <c:v>154</c:v>
                </c:pt>
                <c:pt idx="19">
                  <c:v>154</c:v>
                </c:pt>
                <c:pt idx="20">
                  <c:v>152</c:v>
                </c:pt>
              </c:numCache>
            </c:numRef>
          </c:val>
        </c:ser>
        <c:ser>
          <c:idx val="20"/>
          <c:order val="20"/>
          <c:tx>
            <c:strRef>
              <c:f>Hauptdüsentabelle!$A$29</c:f>
              <c:strCache>
                <c:ptCount val="1"/>
                <c:pt idx="0">
                  <c:v>400</c:v>
                </c:pt>
              </c:strCache>
            </c:strRef>
          </c:tx>
          <c:spPr>
            <a:solidFill>
              <a:srgbClr val="99cc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Hauptdüsentabelle!$B$29:$V$29</c:f>
              <c:numCache>
                <c:formatCode>General</c:formatCode>
                <c:ptCount val="21"/>
                <c:pt idx="0">
                  <c:v>180</c:v>
                </c:pt>
                <c:pt idx="1">
                  <c:v>178</c:v>
                </c:pt>
                <c:pt idx="2">
                  <c:v>176</c:v>
                </c:pt>
                <c:pt idx="3">
                  <c:v>174</c:v>
                </c:pt>
                <c:pt idx="4">
                  <c:v>174</c:v>
                </c:pt>
                <c:pt idx="5">
                  <c:v>172</c:v>
                </c:pt>
                <c:pt idx="6">
                  <c:v>170</c:v>
                </c:pt>
                <c:pt idx="7">
                  <c:v>168</c:v>
                </c:pt>
                <c:pt idx="8">
                  <c:v>168</c:v>
                </c:pt>
                <c:pt idx="9">
                  <c:v>166</c:v>
                </c:pt>
                <c:pt idx="10">
                  <c:v>164</c:v>
                </c:pt>
                <c:pt idx="11">
                  <c:v>164</c:v>
                </c:pt>
                <c:pt idx="12">
                  <c:v>162</c:v>
                </c:pt>
                <c:pt idx="13">
                  <c:v>160</c:v>
                </c:pt>
                <c:pt idx="14">
                  <c:v>160</c:v>
                </c:pt>
                <c:pt idx="15">
                  <c:v>158</c:v>
                </c:pt>
                <c:pt idx="16">
                  <c:v>158</c:v>
                </c:pt>
                <c:pt idx="17">
                  <c:v>156</c:v>
                </c:pt>
                <c:pt idx="18">
                  <c:v>156</c:v>
                </c:pt>
                <c:pt idx="19">
                  <c:v>154</c:v>
                </c:pt>
                <c:pt idx="20">
                  <c:v>154</c:v>
                </c:pt>
              </c:numCache>
            </c:numRef>
          </c:val>
        </c:ser>
        <c:ser>
          <c:idx val="21"/>
          <c:order val="21"/>
          <c:tx>
            <c:strRef>
              <c:f>Hauptdüsentabelle!$A$30</c:f>
              <c:strCache>
                <c:ptCount val="1"/>
                <c:pt idx="0">
                  <c:v>300</c:v>
                </c:pt>
              </c:strCache>
            </c:strRef>
          </c:tx>
          <c:spPr>
            <a:solidFill>
              <a:srgbClr val="ff99cc"/>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Hauptdüsentabelle!$B$30:$V$30</c:f>
              <c:numCache>
                <c:formatCode>General</c:formatCode>
                <c:ptCount val="21"/>
                <c:pt idx="0">
                  <c:v>180</c:v>
                </c:pt>
                <c:pt idx="1">
                  <c:v>178</c:v>
                </c:pt>
                <c:pt idx="2">
                  <c:v>176</c:v>
                </c:pt>
                <c:pt idx="3">
                  <c:v>176</c:v>
                </c:pt>
                <c:pt idx="4">
                  <c:v>174</c:v>
                </c:pt>
                <c:pt idx="5">
                  <c:v>172</c:v>
                </c:pt>
                <c:pt idx="6">
                  <c:v>170</c:v>
                </c:pt>
                <c:pt idx="7">
                  <c:v>170</c:v>
                </c:pt>
                <c:pt idx="8">
                  <c:v>168</c:v>
                </c:pt>
                <c:pt idx="9">
                  <c:v>166</c:v>
                </c:pt>
                <c:pt idx="10">
                  <c:v>164</c:v>
                </c:pt>
                <c:pt idx="11">
                  <c:v>164</c:v>
                </c:pt>
                <c:pt idx="12">
                  <c:v>162</c:v>
                </c:pt>
                <c:pt idx="13">
                  <c:v>162</c:v>
                </c:pt>
                <c:pt idx="14">
                  <c:v>160</c:v>
                </c:pt>
                <c:pt idx="15">
                  <c:v>158</c:v>
                </c:pt>
                <c:pt idx="16">
                  <c:v>158</c:v>
                </c:pt>
                <c:pt idx="17">
                  <c:v>156</c:v>
                </c:pt>
                <c:pt idx="18">
                  <c:v>156</c:v>
                </c:pt>
                <c:pt idx="19">
                  <c:v>154</c:v>
                </c:pt>
                <c:pt idx="20">
                  <c:v>154</c:v>
                </c:pt>
              </c:numCache>
            </c:numRef>
          </c:val>
        </c:ser>
        <c:ser>
          <c:idx val="22"/>
          <c:order val="22"/>
          <c:tx>
            <c:strRef>
              <c:f>Hauptdüsentabelle!$A$31</c:f>
              <c:strCache>
                <c:ptCount val="1"/>
                <c:pt idx="0">
                  <c:v>200</c:v>
                </c:pt>
              </c:strCache>
            </c:strRef>
          </c:tx>
          <c:spPr>
            <a:solidFill>
              <a:srgbClr val="cc99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Hauptdüsentabelle!$B$31:$V$31</c:f>
              <c:numCache>
                <c:formatCode>General</c:formatCode>
                <c:ptCount val="21"/>
                <c:pt idx="0">
                  <c:v>180</c:v>
                </c:pt>
                <c:pt idx="1">
                  <c:v>178</c:v>
                </c:pt>
                <c:pt idx="2">
                  <c:v>178</c:v>
                </c:pt>
                <c:pt idx="3">
                  <c:v>176</c:v>
                </c:pt>
                <c:pt idx="4">
                  <c:v>174</c:v>
                </c:pt>
                <c:pt idx="5">
                  <c:v>172</c:v>
                </c:pt>
                <c:pt idx="6">
                  <c:v>170</c:v>
                </c:pt>
                <c:pt idx="7">
                  <c:v>170</c:v>
                </c:pt>
                <c:pt idx="8">
                  <c:v>168</c:v>
                </c:pt>
                <c:pt idx="9">
                  <c:v>166</c:v>
                </c:pt>
                <c:pt idx="10">
                  <c:v>166</c:v>
                </c:pt>
                <c:pt idx="11">
                  <c:v>164</c:v>
                </c:pt>
                <c:pt idx="12">
                  <c:v>162</c:v>
                </c:pt>
                <c:pt idx="13">
                  <c:v>162</c:v>
                </c:pt>
                <c:pt idx="14">
                  <c:v>160</c:v>
                </c:pt>
                <c:pt idx="15">
                  <c:v>160</c:v>
                </c:pt>
                <c:pt idx="16">
                  <c:v>158</c:v>
                </c:pt>
                <c:pt idx="17">
                  <c:v>156</c:v>
                </c:pt>
                <c:pt idx="18">
                  <c:v>156</c:v>
                </c:pt>
                <c:pt idx="19">
                  <c:v>154</c:v>
                </c:pt>
                <c:pt idx="20">
                  <c:v>154</c:v>
                </c:pt>
              </c:numCache>
            </c:numRef>
          </c:val>
        </c:ser>
        <c:ser>
          <c:idx val="23"/>
          <c:order val="23"/>
          <c:tx>
            <c:strRef>
              <c:f>Hauptdüsentabelle!$A$32</c:f>
              <c:strCache>
                <c:ptCount val="1"/>
                <c:pt idx="0">
                  <c:v>100</c:v>
                </c:pt>
              </c:strCache>
            </c:strRef>
          </c:tx>
          <c:spPr>
            <a:solidFill>
              <a:srgbClr val="ffcc99"/>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Hauptdüsentabelle!$B$32:$V$32</c:f>
              <c:numCache>
                <c:formatCode>General</c:formatCode>
                <c:ptCount val="21"/>
                <c:pt idx="0">
                  <c:v>180</c:v>
                </c:pt>
                <c:pt idx="1">
                  <c:v>180</c:v>
                </c:pt>
                <c:pt idx="2">
                  <c:v>178</c:v>
                </c:pt>
                <c:pt idx="3">
                  <c:v>176</c:v>
                </c:pt>
                <c:pt idx="4">
                  <c:v>174</c:v>
                </c:pt>
                <c:pt idx="5">
                  <c:v>172</c:v>
                </c:pt>
                <c:pt idx="6">
                  <c:v>172</c:v>
                </c:pt>
                <c:pt idx="7">
                  <c:v>170</c:v>
                </c:pt>
                <c:pt idx="8">
                  <c:v>168</c:v>
                </c:pt>
                <c:pt idx="9">
                  <c:v>166</c:v>
                </c:pt>
                <c:pt idx="10">
                  <c:v>166</c:v>
                </c:pt>
                <c:pt idx="11">
                  <c:v>164</c:v>
                </c:pt>
                <c:pt idx="12">
                  <c:v>164</c:v>
                </c:pt>
                <c:pt idx="13">
                  <c:v>162</c:v>
                </c:pt>
                <c:pt idx="14">
                  <c:v>160</c:v>
                </c:pt>
                <c:pt idx="15">
                  <c:v>160</c:v>
                </c:pt>
                <c:pt idx="16">
                  <c:v>158</c:v>
                </c:pt>
                <c:pt idx="17">
                  <c:v>158</c:v>
                </c:pt>
                <c:pt idx="18">
                  <c:v>156</c:v>
                </c:pt>
                <c:pt idx="19">
                  <c:v>154</c:v>
                </c:pt>
                <c:pt idx="20">
                  <c:v>154</c:v>
                </c:pt>
              </c:numCache>
            </c:numRef>
          </c:val>
        </c:ser>
        <c:ser>
          <c:idx val="24"/>
          <c:order val="24"/>
          <c:tx>
            <c:strRef>
              <c:f>Hauptdüsentabelle!$A$33</c:f>
              <c:strCache>
                <c:ptCount val="1"/>
                <c:pt idx="0">
                  <c:v>0</c:v>
                </c:pt>
              </c:strCache>
            </c:strRef>
          </c:tx>
          <c:spPr>
            <a:solidFill>
              <a:srgbClr val="3366ff"/>
            </a:solidFill>
            <a:ln w="0">
              <a:solidFill>
                <a:srgbClr val="000000"/>
              </a:solidFill>
            </a:ln>
          </c:spPr>
          <c:invertIfNegative val="0"/>
          <c:dLbls>
            <c:txPr>
              <a:bodyPr wrap="none"/>
              <a:lstStyle/>
              <a:p>
                <a:pPr>
                  <a:defRPr b="0" sz="1000" strike="noStrike" u="none">
                    <a:solidFill>
                      <a:srgbClr val="000000"/>
                    </a:solidFill>
                    <a:uFillTx/>
                    <a:latin typeface="Arial"/>
                    <a:ea typeface="DejaVu Sans"/>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Hauptdüsentabelle!$B$2:$V$2</c:f>
              <c:strCache>
                <c:ptCount val="21"/>
                <c:pt idx="0">
                  <c:v>-50</c:v>
                </c:pt>
                <c:pt idx="1">
                  <c:v>-45</c:v>
                </c:pt>
                <c:pt idx="2">
                  <c:v>-40</c:v>
                </c:pt>
                <c:pt idx="3">
                  <c:v>-35</c:v>
                </c:pt>
                <c:pt idx="4">
                  <c:v>-30</c:v>
                </c:pt>
                <c:pt idx="5">
                  <c:v>-25</c:v>
                </c:pt>
                <c:pt idx="6">
                  <c:v>-20</c:v>
                </c:pt>
                <c:pt idx="7">
                  <c:v>-15</c:v>
                </c:pt>
                <c:pt idx="8">
                  <c:v>-10</c:v>
                </c:pt>
                <c:pt idx="9">
                  <c:v>-5</c:v>
                </c:pt>
                <c:pt idx="10">
                  <c:v>0</c:v>
                </c:pt>
                <c:pt idx="11">
                  <c:v>5</c:v>
                </c:pt>
                <c:pt idx="12">
                  <c:v>10</c:v>
                </c:pt>
                <c:pt idx="13">
                  <c:v>15</c:v>
                </c:pt>
                <c:pt idx="14">
                  <c:v>20</c:v>
                </c:pt>
                <c:pt idx="15">
                  <c:v>25</c:v>
                </c:pt>
                <c:pt idx="16">
                  <c:v>30</c:v>
                </c:pt>
                <c:pt idx="17">
                  <c:v>35</c:v>
                </c:pt>
                <c:pt idx="18">
                  <c:v>40</c:v>
                </c:pt>
                <c:pt idx="19">
                  <c:v>45</c:v>
                </c:pt>
                <c:pt idx="20">
                  <c:v>50</c:v>
                </c:pt>
              </c:strCache>
            </c:strRef>
          </c:cat>
          <c:val>
            <c:numRef>
              <c:f>Hauptdüsentabelle!$B$33:$V$33</c:f>
              <c:numCache>
                <c:formatCode>General</c:formatCode>
                <c:ptCount val="21"/>
                <c:pt idx="0">
                  <c:v>182</c:v>
                </c:pt>
                <c:pt idx="1">
                  <c:v>180</c:v>
                </c:pt>
                <c:pt idx="2">
                  <c:v>178</c:v>
                </c:pt>
                <c:pt idx="3">
                  <c:v>176</c:v>
                </c:pt>
                <c:pt idx="4">
                  <c:v>174</c:v>
                </c:pt>
                <c:pt idx="5">
                  <c:v>172</c:v>
                </c:pt>
                <c:pt idx="6">
                  <c:v>172</c:v>
                </c:pt>
                <c:pt idx="7">
                  <c:v>170</c:v>
                </c:pt>
                <c:pt idx="8">
                  <c:v>168</c:v>
                </c:pt>
                <c:pt idx="9">
                  <c:v>168</c:v>
                </c:pt>
                <c:pt idx="10">
                  <c:v>166</c:v>
                </c:pt>
                <c:pt idx="11">
                  <c:v>164</c:v>
                </c:pt>
                <c:pt idx="12">
                  <c:v>164</c:v>
                </c:pt>
                <c:pt idx="13">
                  <c:v>162</c:v>
                </c:pt>
                <c:pt idx="14">
                  <c:v>160</c:v>
                </c:pt>
                <c:pt idx="15">
                  <c:v>160</c:v>
                </c:pt>
                <c:pt idx="16">
                  <c:v>158</c:v>
                </c:pt>
                <c:pt idx="17">
                  <c:v>158</c:v>
                </c:pt>
                <c:pt idx="18">
                  <c:v>156</c:v>
                </c:pt>
                <c:pt idx="19">
                  <c:v>156</c:v>
                </c:pt>
                <c:pt idx="20">
                  <c:v>154</c:v>
                </c:pt>
              </c:numCache>
            </c:numRef>
          </c:val>
        </c:ser>
        <c:gapWidth val="100"/>
        <c:shape val="box"/>
        <c:axId val="39699445"/>
        <c:axId val="94737971"/>
        <c:axId val="5380816"/>
      </c:bar3DChart>
      <c:catAx>
        <c:axId val="39699445"/>
        <c:scaling>
          <c:orientation val="minMax"/>
        </c:scaling>
        <c:delete val="0"/>
        <c:axPos val="b"/>
        <c:numFmt formatCode="General" sourceLinked="0"/>
        <c:majorTickMark val="out"/>
        <c:minorTickMark val="none"/>
        <c:tickLblPos val="low"/>
        <c:spPr>
          <a:ln w="0">
            <a:solidFill>
              <a:srgbClr val="000000"/>
            </a:solidFill>
          </a:ln>
        </c:spPr>
        <c:txPr>
          <a:bodyPr rot="-5400000"/>
          <a:lstStyle/>
          <a:p>
            <a:pPr>
              <a:defRPr b="0" sz="800" strike="noStrike" u="none">
                <a:solidFill>
                  <a:srgbClr val="000000"/>
                </a:solidFill>
                <a:uFillTx/>
                <a:latin typeface="Arial"/>
                <a:ea typeface="DejaVu Sans"/>
              </a:defRPr>
            </a:pPr>
          </a:p>
        </c:txPr>
        <c:crossAx val="94737971"/>
        <c:crossesAt val="0"/>
        <c:auto val="1"/>
        <c:lblAlgn val="ctr"/>
        <c:lblOffset val="100"/>
        <c:noMultiLvlLbl val="0"/>
      </c:catAx>
      <c:valAx>
        <c:axId val="94737971"/>
        <c:scaling>
          <c:orientation val="minMax"/>
          <c:min val="150"/>
        </c:scaling>
        <c:delete val="0"/>
        <c:axPos val="l"/>
        <c:majorGridlines>
          <c:spPr>
            <a:ln w="0">
              <a:solidFill>
                <a:srgbClr val="000000"/>
              </a:solidFill>
            </a:ln>
          </c:spPr>
        </c:majorGridlines>
        <c:numFmt formatCode="General" sourceLinked="0"/>
        <c:majorTickMark val="out"/>
        <c:minorTickMark val="none"/>
        <c:tickLblPos val="nextTo"/>
        <c:spPr>
          <a:ln w="0">
            <a:solidFill>
              <a:srgbClr val="000000"/>
            </a:solidFill>
          </a:ln>
        </c:spPr>
        <c:txPr>
          <a:bodyPr/>
          <a:lstStyle/>
          <a:p>
            <a:pPr>
              <a:defRPr b="0" sz="800" strike="noStrike" u="none">
                <a:solidFill>
                  <a:srgbClr val="000000"/>
                </a:solidFill>
                <a:uFillTx/>
                <a:latin typeface="Arial"/>
                <a:ea typeface="DejaVu Sans"/>
              </a:defRPr>
            </a:pPr>
          </a:p>
        </c:txPr>
        <c:crossAx val="39699445"/>
        <c:crossesAt val="1"/>
        <c:crossBetween val="between"/>
        <c:majorUnit val="5"/>
      </c:valAx>
      <c:serAx>
        <c:axId val="5380816"/>
        <c:scaling>
          <c:orientation val="minMax"/>
        </c:scaling>
        <c:delete val="0"/>
        <c:axPos val="b"/>
        <c:numFmt formatCode="General" sourceLinked="1"/>
        <c:majorTickMark val="out"/>
        <c:minorTickMark val="none"/>
        <c:tickLblPos val="low"/>
        <c:spPr>
          <a:ln w="0">
            <a:solidFill>
              <a:srgbClr val="000000"/>
            </a:solidFill>
          </a:ln>
        </c:spPr>
        <c:txPr>
          <a:bodyPr rot="-5400000"/>
          <a:lstStyle/>
          <a:p>
            <a:pPr>
              <a:defRPr b="0" sz="800" strike="noStrike" u="none">
                <a:solidFill>
                  <a:srgbClr val="000000"/>
                </a:solidFill>
                <a:uFillTx/>
                <a:latin typeface="Arial"/>
                <a:ea typeface="DejaVu Sans"/>
              </a:defRPr>
            </a:pPr>
          </a:p>
        </c:txPr>
        <c:crossAx val="94737971"/>
        <c:crosses val="autoZero"/>
      </c:serAx>
    </c:plotArea>
    <c:plotVisOnly val="1"/>
    <c:dispBlanksAs val="gap"/>
  </c:chart>
  <c:spPr>
    <a:solidFill>
      <a:srgbClr val="ffffff"/>
    </a:solidFill>
    <a:ln w="0">
      <a:solidFill>
        <a:srgbClr val="000000"/>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24</xdr:col>
      <xdr:colOff>60840</xdr:colOff>
      <xdr:row>2</xdr:row>
      <xdr:rowOff>94320</xdr:rowOff>
    </xdr:from>
    <xdr:to>
      <xdr:col>32</xdr:col>
      <xdr:colOff>265680</xdr:colOff>
      <xdr:row>33</xdr:row>
      <xdr:rowOff>154440</xdr:rowOff>
    </xdr:to>
    <xdr:graphicFrame>
      <xdr:nvGraphicFramePr>
        <xdr:cNvPr id="0" name="Chart 2"/>
        <xdr:cNvGraphicFramePr/>
      </xdr:nvGraphicFramePr>
      <xdr:xfrm>
        <a:off x="11186640" y="675360"/>
        <a:ext cx="5637960" cy="5298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V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B2" activeCellId="0" sqref="AB2"/>
    </sheetView>
  </sheetViews>
  <sheetFormatPr defaultColWidth="11.40625" defaultRowHeight="12.75" zeroHeight="false" outlineLevelRow="0" outlineLevelCol="0"/>
  <cols>
    <col collapsed="false" customWidth="true" hidden="false" outlineLevel="0" max="23" min="1" style="1" width="4.98"/>
    <col collapsed="false" customWidth="true" hidden="false" outlineLevel="0" max="24" min="24" style="1" width="1.98"/>
    <col collapsed="false" customWidth="true" hidden="false" outlineLevel="0" max="25" min="25" style="1" width="4.98"/>
    <col collapsed="false" customWidth="true" hidden="false" outlineLevel="0" max="26" min="26" style="1" width="5.13"/>
    <col collapsed="false" customWidth="true" hidden="false" outlineLevel="0" max="27" min="27" style="1" width="1.55"/>
    <col collapsed="false" customWidth="true" hidden="false" outlineLevel="0" max="28" min="28" style="1" width="4.98"/>
    <col collapsed="false" customWidth="true" hidden="false" outlineLevel="0" max="49" min="29" style="1" width="5.55"/>
    <col collapsed="false" customWidth="true" hidden="false" outlineLevel="0" max="50" min="50" style="1" width="4.98"/>
    <col collapsed="false" customWidth="true" hidden="false" outlineLevel="0" max="51" min="51" style="1" width="4.13"/>
    <col collapsed="false" customWidth="true" hidden="false" outlineLevel="0" max="52" min="52" style="1" width="7.11"/>
    <col collapsed="false" customWidth="true" hidden="false" outlineLevel="0" max="73" min="53" style="1" width="5.55"/>
    <col collapsed="false" customWidth="true" hidden="false" outlineLevel="0" max="74" min="74" style="1" width="7.11"/>
    <col collapsed="false" customWidth="false" hidden="false" outlineLevel="0" max="257" min="75" style="1" width="11.39"/>
  </cols>
  <sheetData>
    <row r="1" customFormat="false" ht="27" hidden="false" customHeight="true" outlineLevel="0" collapsed="false">
      <c r="A1" s="2" t="s">
        <v>0</v>
      </c>
      <c r="B1" s="2"/>
      <c r="C1" s="2"/>
      <c r="D1" s="2"/>
      <c r="E1" s="2"/>
      <c r="F1" s="2"/>
      <c r="G1" s="2"/>
      <c r="H1" s="2"/>
      <c r="I1" s="2"/>
      <c r="J1" s="2"/>
      <c r="K1" s="2"/>
      <c r="L1" s="2"/>
      <c r="M1" s="2"/>
      <c r="N1" s="2"/>
      <c r="O1" s="2"/>
      <c r="P1" s="2"/>
      <c r="Q1" s="2"/>
      <c r="R1" s="2"/>
      <c r="S1" s="2"/>
      <c r="T1" s="2"/>
      <c r="U1" s="2"/>
      <c r="V1" s="2"/>
      <c r="W1" s="2"/>
      <c r="X1" s="3"/>
      <c r="Y1" s="4" t="s">
        <v>1</v>
      </c>
      <c r="Z1" s="5" t="s">
        <v>2</v>
      </c>
      <c r="AA1" s="6"/>
      <c r="AB1" s="2" t="s">
        <v>3</v>
      </c>
      <c r="AC1" s="2"/>
      <c r="AD1" s="2"/>
      <c r="AE1" s="2"/>
      <c r="AF1" s="2"/>
      <c r="AG1" s="2"/>
      <c r="AH1" s="2"/>
      <c r="AI1" s="2"/>
      <c r="AJ1" s="2"/>
      <c r="AK1" s="2"/>
      <c r="AL1" s="2"/>
      <c r="AM1" s="2"/>
      <c r="AN1" s="2"/>
      <c r="AO1" s="2"/>
      <c r="AP1" s="2"/>
      <c r="AQ1" s="2"/>
      <c r="AR1" s="2"/>
      <c r="AS1" s="2"/>
      <c r="AT1" s="2"/>
      <c r="AU1" s="2"/>
      <c r="AV1" s="2"/>
      <c r="AW1" s="2"/>
      <c r="AX1" s="2"/>
      <c r="AZ1" s="2" t="s">
        <v>4</v>
      </c>
      <c r="BA1" s="2"/>
      <c r="BB1" s="2"/>
      <c r="BC1" s="2"/>
      <c r="BD1" s="2"/>
      <c r="BE1" s="2"/>
      <c r="BF1" s="2"/>
      <c r="BG1" s="2"/>
      <c r="BH1" s="2"/>
      <c r="BI1" s="2"/>
      <c r="BJ1" s="2"/>
      <c r="BK1" s="2"/>
      <c r="BL1" s="2"/>
      <c r="BM1" s="2"/>
      <c r="BN1" s="2"/>
      <c r="BO1" s="2"/>
      <c r="BP1" s="2"/>
      <c r="BQ1" s="2"/>
      <c r="BR1" s="2"/>
      <c r="BS1" s="2"/>
      <c r="BT1" s="2"/>
      <c r="BU1" s="2"/>
      <c r="BV1" s="2"/>
    </row>
    <row r="2" customFormat="false" ht="18.75" hidden="false" customHeight="true" outlineLevel="0" collapsed="false">
      <c r="A2" s="7" t="s">
        <v>5</v>
      </c>
      <c r="B2" s="8" t="n">
        <v>-50</v>
      </c>
      <c r="C2" s="9" t="n">
        <v>-45</v>
      </c>
      <c r="D2" s="9" t="n">
        <v>-40</v>
      </c>
      <c r="E2" s="9" t="n">
        <v>-35</v>
      </c>
      <c r="F2" s="9" t="n">
        <v>-30</v>
      </c>
      <c r="G2" s="9" t="n">
        <v>-25</v>
      </c>
      <c r="H2" s="9" t="n">
        <v>-20</v>
      </c>
      <c r="I2" s="9" t="n">
        <v>-15</v>
      </c>
      <c r="J2" s="9" t="n">
        <v>-10</v>
      </c>
      <c r="K2" s="9" t="n">
        <v>-5</v>
      </c>
      <c r="L2" s="9" t="n">
        <v>0</v>
      </c>
      <c r="M2" s="9" t="n">
        <v>5</v>
      </c>
      <c r="N2" s="9" t="n">
        <v>10</v>
      </c>
      <c r="O2" s="9" t="n">
        <v>15</v>
      </c>
      <c r="P2" s="9" t="n">
        <v>20</v>
      </c>
      <c r="Q2" s="9" t="n">
        <v>25</v>
      </c>
      <c r="R2" s="9" t="n">
        <v>30</v>
      </c>
      <c r="S2" s="9" t="n">
        <v>35</v>
      </c>
      <c r="T2" s="9" t="n">
        <v>40</v>
      </c>
      <c r="U2" s="9" t="n">
        <v>45</v>
      </c>
      <c r="V2" s="10" t="n">
        <v>50</v>
      </c>
      <c r="W2" s="11" t="s">
        <v>6</v>
      </c>
      <c r="X2" s="12"/>
      <c r="Y2" s="13" t="n">
        <v>1013</v>
      </c>
      <c r="Z2" s="14" t="n">
        <v>15</v>
      </c>
      <c r="AA2" s="6"/>
      <c r="AB2" s="7" t="s">
        <v>5</v>
      </c>
      <c r="AC2" s="8" t="n">
        <v>-50</v>
      </c>
      <c r="AD2" s="9" t="n">
        <v>-45</v>
      </c>
      <c r="AE2" s="9" t="n">
        <v>-40</v>
      </c>
      <c r="AF2" s="9" t="n">
        <v>-35</v>
      </c>
      <c r="AG2" s="9" t="n">
        <v>-30</v>
      </c>
      <c r="AH2" s="9" t="n">
        <v>-25</v>
      </c>
      <c r="AI2" s="9" t="n">
        <v>-20</v>
      </c>
      <c r="AJ2" s="9" t="n">
        <v>-15</v>
      </c>
      <c r="AK2" s="9" t="n">
        <v>-10</v>
      </c>
      <c r="AL2" s="9" t="n">
        <v>-5</v>
      </c>
      <c r="AM2" s="9" t="n">
        <v>0</v>
      </c>
      <c r="AN2" s="9" t="n">
        <v>5</v>
      </c>
      <c r="AO2" s="9" t="n">
        <v>10</v>
      </c>
      <c r="AP2" s="9" t="n">
        <v>15</v>
      </c>
      <c r="AQ2" s="9" t="n">
        <v>20</v>
      </c>
      <c r="AR2" s="9" t="n">
        <v>25</v>
      </c>
      <c r="AS2" s="9" t="n">
        <v>30</v>
      </c>
      <c r="AT2" s="9" t="n">
        <v>35</v>
      </c>
      <c r="AU2" s="9" t="n">
        <v>40</v>
      </c>
      <c r="AV2" s="9" t="n">
        <v>45</v>
      </c>
      <c r="AW2" s="15" t="n">
        <v>50</v>
      </c>
      <c r="AX2" s="11" t="s">
        <v>6</v>
      </c>
      <c r="AZ2" s="7" t="s">
        <v>7</v>
      </c>
      <c r="BA2" s="8" t="n">
        <v>-50</v>
      </c>
      <c r="BB2" s="9" t="n">
        <v>-45</v>
      </c>
      <c r="BC2" s="9" t="n">
        <v>-40</v>
      </c>
      <c r="BD2" s="9" t="n">
        <v>-35</v>
      </c>
      <c r="BE2" s="9" t="n">
        <v>-30</v>
      </c>
      <c r="BF2" s="9" t="n">
        <v>-25</v>
      </c>
      <c r="BG2" s="9" t="n">
        <v>-20</v>
      </c>
      <c r="BH2" s="9" t="n">
        <v>-15</v>
      </c>
      <c r="BI2" s="9" t="n">
        <v>-10</v>
      </c>
      <c r="BJ2" s="9" t="n">
        <v>-5</v>
      </c>
      <c r="BK2" s="9" t="n">
        <v>0</v>
      </c>
      <c r="BL2" s="9" t="n">
        <v>5</v>
      </c>
      <c r="BM2" s="9" t="n">
        <v>10</v>
      </c>
      <c r="BN2" s="9" t="n">
        <v>15</v>
      </c>
      <c r="BO2" s="9" t="n">
        <v>20</v>
      </c>
      <c r="BP2" s="9" t="n">
        <v>25</v>
      </c>
      <c r="BQ2" s="9" t="n">
        <v>30</v>
      </c>
      <c r="BR2" s="9" t="n">
        <v>35</v>
      </c>
      <c r="BS2" s="9" t="n">
        <v>40</v>
      </c>
      <c r="BT2" s="9" t="n">
        <v>45</v>
      </c>
      <c r="BU2" s="15" t="n">
        <v>50</v>
      </c>
      <c r="BV2" s="11" t="s">
        <v>8</v>
      </c>
    </row>
    <row r="3" customFormat="false" ht="13.5" hidden="false" customHeight="true" outlineLevel="0" collapsed="false">
      <c r="A3" s="16" t="n">
        <v>2000</v>
      </c>
      <c r="B3" s="17" t="n">
        <f aca="false">$Y$2*EXP(-0.02896*9.81/8.314/(273.15+$Z$2+B$2)*$A3)</f>
        <v>760.29096020539</v>
      </c>
      <c r="C3" s="18" t="n">
        <f aca="false">$Y$2*EXP(-0.02896*9.81/8.314/(273.15+$Z$2+C$2)*$A3)</f>
        <v>764.790774061186</v>
      </c>
      <c r="D3" s="18" t="n">
        <f aca="false">$Y$2*EXP(-0.02896*9.81/8.314/(273.15+$Z$2+D$2)*$A3)</f>
        <v>769.134295608158</v>
      </c>
      <c r="E3" s="18" t="n">
        <f aca="false">$Y$2*EXP(-0.02896*9.81/8.314/(273.15+$Z$2+E$2)*$A3)</f>
        <v>773.32946243189</v>
      </c>
      <c r="F3" s="18" t="n">
        <f aca="false">$Y$2*EXP(-0.02896*9.81/8.314/(273.15+$Z$2+F$2)*$A3)</f>
        <v>777.38368856232</v>
      </c>
      <c r="G3" s="18" t="n">
        <f aca="false">$Y$2*EXP(-0.02896*9.81/8.314/(273.15+$Z$2+G$2)*$A3)</f>
        <v>781.303906473965</v>
      </c>
      <c r="H3" s="18" t="n">
        <f aca="false">$Y$2*EXP(-0.02896*9.81/8.314/(273.15+$Z$2+H$2)*$A3)</f>
        <v>785.096605158484</v>
      </c>
      <c r="I3" s="18" t="n">
        <f aca="false">$Y$2*EXP(-0.02896*9.81/8.314/(273.15+$Z$2+I$2)*$A3)</f>
        <v>788.767864684886</v>
      </c>
      <c r="J3" s="18" t="n">
        <f aca="false">$Y$2*EXP(-0.02896*9.81/8.314/(273.15+$Z$2+J$2)*$A3)</f>
        <v>792.323387614224</v>
      </c>
      <c r="K3" s="18" t="n">
        <f aca="false">$Y$2*EXP(-0.02896*9.81/8.314/(273.15+$Z$2+K$2)*$A3)</f>
        <v>795.768527593235</v>
      </c>
      <c r="L3" s="18" t="n">
        <f aca="false">$Y$2*EXP(-0.02896*9.81/8.314/(273.15+$Z$2+L$2)*$A3)</f>
        <v>799.108315414363</v>
      </c>
      <c r="M3" s="18" t="n">
        <f aca="false">$Y$2*EXP(-0.02896*9.81/8.314/(273.15+$Z$2+M$2)*$A3)</f>
        <v>802.347482797089</v>
      </c>
      <c r="N3" s="18" t="n">
        <f aca="false">$Y$2*EXP(-0.02896*9.81/8.314/(273.15+$Z$2+N$2)*$A3)</f>
        <v>805.49048411706</v>
      </c>
      <c r="O3" s="18" t="n">
        <f aca="false">$Y$2*EXP(-0.02896*9.81/8.314/(273.15+$Z$2+O$2)*$A3)</f>
        <v>808.541516284459</v>
      </c>
      <c r="P3" s="18" t="n">
        <f aca="false">$Y$2*EXP(-0.02896*9.81/8.314/(273.15+$Z$2+P$2)*$A3)</f>
        <v>811.504536951092</v>
      </c>
      <c r="Q3" s="18" t="n">
        <f aca="false">$Y$2*EXP(-0.02896*9.81/8.314/(273.15+$Z$2+Q$2)*$A3)</f>
        <v>814.383281206262</v>
      </c>
      <c r="R3" s="18" t="n">
        <f aca="false">$Y$2*EXP(-0.02896*9.81/8.314/(273.15+$Z$2+R$2)*$A3)</f>
        <v>817.181276904428</v>
      </c>
      <c r="S3" s="18" t="n">
        <f aca="false">$Y$2*EXP(-0.02896*9.81/8.314/(273.15+$Z$2+S$2)*$A3)</f>
        <v>819.901858752562</v>
      </c>
      <c r="T3" s="18" t="n">
        <f aca="false">$Y$2*EXP(-0.02896*9.81/8.314/(273.15+$Z$2+T$2)*$A3)</f>
        <v>822.548181271759</v>
      </c>
      <c r="U3" s="18" t="n">
        <f aca="false">$Y$2*EXP(-0.02896*9.81/8.314/(273.15+$Z$2+U$2)*$A3)</f>
        <v>825.12323073584</v>
      </c>
      <c r="V3" s="19" t="n">
        <f aca="false">$Y$2*EXP(-0.02896*9.81/8.314/(273.15+$Z$2+V$2)*$A3)</f>
        <v>827.629836179209</v>
      </c>
      <c r="W3" s="20" t="n">
        <f aca="false">A3</f>
        <v>2000</v>
      </c>
      <c r="X3" s="21"/>
      <c r="AB3" s="16" t="n">
        <v>8000</v>
      </c>
      <c r="AC3" s="22" t="n">
        <f aca="false">($Y$2*EXP(-0.02896*9.81/8.314/(273.15+$Z$2+B$2)*$AB3))*100/287.05/(273.15+AC$2)</f>
        <v>0.501806784464519</v>
      </c>
      <c r="AD3" s="23" t="n">
        <f aca="false">($Y$2*EXP(-0.02896*9.81/8.314/(273.15+$Z$2+C$2)*$AB3))*100/287.05/(273.15+AD$2)</f>
        <v>0.502532554081584</v>
      </c>
      <c r="AE3" s="23" t="n">
        <f aca="false">($Y$2*EXP(-0.02896*9.81/8.314/(273.15+$Z$2+D$2)*$AB3))*100/287.05/(273.15+AE$2)</f>
        <v>0.50302248762903</v>
      </c>
      <c r="AF3" s="23" t="n">
        <f aca="false">($Y$2*EXP(-0.02896*9.81/8.314/(273.15+$Z$2+E$2)*$AB3))*100/287.05/(273.15+AF$2)</f>
        <v>0.503293998986646</v>
      </c>
      <c r="AG3" s="23" t="n">
        <f aca="false">($Y$2*EXP(-0.02896*9.81/8.314/(273.15+$Z$2+F$2)*$AB3))*100/287.05/(273.15+AG$2)</f>
        <v>0.503363283691712</v>
      </c>
      <c r="AH3" s="23" t="n">
        <f aca="false">($Y$2*EXP(-0.02896*9.81/8.314/(273.15+$Z$2+G$2)*$AB3))*100/287.05/(273.15+AH$2)</f>
        <v>0.503245402774216</v>
      </c>
      <c r="AI3" s="23" t="n">
        <f aca="false">($Y$2*EXP(-0.02896*9.81/8.314/(273.15+$Z$2+H$2)*$AB3))*100/287.05/(273.15+AI$2)</f>
        <v>0.50295436162222</v>
      </c>
      <c r="AJ3" s="23" t="n">
        <f aca="false">($Y$2*EXP(-0.02896*9.81/8.314/(273.15+$Z$2+I$2)*$AB3))*100/287.05/(273.15+AJ$2)</f>
        <v>0.502503183949808</v>
      </c>
      <c r="AK3" s="23" t="n">
        <f aca="false">($Y$2*EXP(-0.02896*9.81/8.314/(273.15+$Z$2+J$2)*$AB3))*100/287.05/(273.15+AK$2)</f>
        <v>0.50190398100153</v>
      </c>
      <c r="AL3" s="23" t="n">
        <f aca="false">($Y$2*EXP(-0.02896*9.81/8.314/(273.15+$Z$2+K$2)*$AB3))*100/287.05/(273.15+AL$2)</f>
        <v>0.50116801616977</v>
      </c>
      <c r="AM3" s="23" t="n">
        <f aca="false">($Y$2*EXP(-0.02896*9.81/8.314/(273.15+$Z$2+L$2)*$AB3))*100/287.05/(273.15+AM$2)</f>
        <v>0.500305765229486</v>
      </c>
      <c r="AN3" s="23" t="n">
        <f aca="false">($Y$2*EXP(-0.02896*9.81/8.314/(273.15+$Z$2+M$2)*$AB3))*100/287.05/(273.15+AN$2)</f>
        <v>0.499326972411728</v>
      </c>
      <c r="AO3" s="23" t="n">
        <f aca="false">($Y$2*EXP(-0.02896*9.81/8.314/(273.15+$Z$2+N$2)*$AB3))*100/287.05/(273.15+AO$2)</f>
        <v>0.498240702545966</v>
      </c>
      <c r="AP3" s="23" t="n">
        <f aca="false">($Y$2*EXP(-0.02896*9.81/8.314/(273.15+$Z$2+O$2)*$AB3))*100/287.05/(273.15+AP$2)</f>
        <v>0.497055389503719</v>
      </c>
      <c r="AQ3" s="23" t="n">
        <f aca="false">($Y$2*EXP(-0.02896*9.81/8.314/(273.15+$Z$2+P$2)*$AB3))*100/287.05/(273.15+AQ$2)</f>
        <v>0.49577888117379</v>
      </c>
      <c r="AR3" s="23" t="n">
        <f aca="false">($Y$2*EXP(-0.02896*9.81/8.314/(273.15+$Z$2+Q$2)*$AB3))*100/287.05/(273.15+AR$2)</f>
        <v>0.494418481194056</v>
      </c>
      <c r="AS3" s="23" t="n">
        <f aca="false">($Y$2*EXP(-0.02896*9.81/8.314/(273.15+$Z$2+R$2)*$AB3))*100/287.05/(273.15+AS$2)</f>
        <v>0.49298098765698</v>
      </c>
      <c r="AT3" s="23" t="n">
        <f aca="false">($Y$2*EXP(-0.02896*9.81/8.314/(273.15+$Z$2+S$2)*$AB3))*100/287.05/(273.15+AT$2)</f>
        <v>0.491472728996782</v>
      </c>
      <c r="AU3" s="23" t="n">
        <f aca="false">($Y$2*EXP(-0.02896*9.81/8.314/(273.15+$Z$2+T$2)*$AB3))*100/287.05/(273.15+AU$2)</f>
        <v>0.489899597255917</v>
      </c>
      <c r="AV3" s="23" t="n">
        <f aca="false">($Y$2*EXP(-0.02896*9.81/8.314/(273.15+$Z$2+U$2)*$AB3))*100/287.05/(273.15+AV$2)</f>
        <v>0.488267078917784</v>
      </c>
      <c r="AW3" s="24" t="n">
        <f aca="false">($Y$2*EXP(-0.02896*9.81/8.314/(273.15+$Z$2+V$2)*$AB3))*100/287.05/(273.15+AW$2)</f>
        <v>0.486580283481558</v>
      </c>
      <c r="AX3" s="25" t="n">
        <f aca="false">AB3</f>
        <v>8000</v>
      </c>
      <c r="AZ3" s="16" t="n">
        <v>810</v>
      </c>
      <c r="BA3" s="22" t="n">
        <f aca="false">$AZ3*100/287.05/(273.15+BA$2)</f>
        <v>1.2645341910726</v>
      </c>
      <c r="BB3" s="23" t="n">
        <f aca="false">$AZ3*100/287.05/(273.15+BB$2)</f>
        <v>1.23682141020316</v>
      </c>
      <c r="BC3" s="23" t="n">
        <f aca="false">$AZ3*100/287.05/(273.15+BC$2)</f>
        <v>1.21029725386168</v>
      </c>
      <c r="BD3" s="23" t="n">
        <f aca="false">$AZ3*100/287.05/(273.15+BD$2)</f>
        <v>1.18488685592211</v>
      </c>
      <c r="BE3" s="23" t="n">
        <f aca="false">$AZ3*100/287.05/(273.15+BE$2)</f>
        <v>1.16052150827823</v>
      </c>
      <c r="BF3" s="23" t="n">
        <f aca="false">$AZ3*100/287.05/(273.15+BF$2)</f>
        <v>1.13713804045074</v>
      </c>
      <c r="BG3" s="23" t="n">
        <f aca="false">$AZ3*100/287.05/(273.15+BG$2)</f>
        <v>1.11467827271519</v>
      </c>
      <c r="BH3" s="23" t="n">
        <f aca="false">$AZ3*100/287.05/(273.15+BH$2)</f>
        <v>1.09308853278269</v>
      </c>
      <c r="BI3" s="23" t="n">
        <f aca="false">$AZ3*100/287.05/(273.15+BI$2)</f>
        <v>1.07231922758066</v>
      </c>
      <c r="BJ3" s="23" t="n">
        <f aca="false">$AZ3*100/287.05/(273.15+BJ$2)</f>
        <v>1.05232446294183</v>
      </c>
      <c r="BK3" s="23" t="n">
        <f aca="false">$AZ3*100/287.05/(273.15+BK$2)</f>
        <v>1.03306170506261</v>
      </c>
      <c r="BL3" s="23" t="n">
        <f aca="false">$AZ3*100/287.05/(273.15+BL$2)</f>
        <v>1.01449147847511</v>
      </c>
      <c r="BM3" s="23" t="n">
        <f aca="false">$AZ3*100/287.05/(273.15+BM$2)</f>
        <v>0.99657709601925</v>
      </c>
      <c r="BN3" s="23" t="n">
        <f aca="false">$AZ3*100/287.05/(273.15+BN$2)</f>
        <v>0.979284416928165</v>
      </c>
      <c r="BO3" s="23" t="n">
        <f aca="false">$AZ3*100/287.05/(273.15+BO$2)</f>
        <v>0.962581629670307</v>
      </c>
      <c r="BP3" s="23" t="n">
        <f aca="false">$AZ3*100/287.05/(273.15+BP$2)</f>
        <v>0.946439056642129</v>
      </c>
      <c r="BQ3" s="23" t="n">
        <f aca="false">$AZ3*100/287.05/(273.15+BQ$2)</f>
        <v>0.930828978188523</v>
      </c>
      <c r="BR3" s="23" t="n">
        <f aca="false">$AZ3*100/287.05/(273.15+BR$2)</f>
        <v>0.915725473755803</v>
      </c>
      <c r="BS3" s="23" t="n">
        <f aca="false">$AZ3*100/287.05/(273.15+BS$2)</f>
        <v>0.901104278262336</v>
      </c>
      <c r="BT3" s="23" t="n">
        <f aca="false">$AZ3*100/287.05/(273.15+BT$2)</f>
        <v>0.886942652012732</v>
      </c>
      <c r="BU3" s="24" t="n">
        <f aca="false">$AZ3*100/287.05/(273.15+BU$2)</f>
        <v>0.873219262688691</v>
      </c>
      <c r="BV3" s="25" t="n">
        <f aca="false">AZ3</f>
        <v>810</v>
      </c>
    </row>
    <row r="4" customFormat="false" ht="13.5" hidden="false" customHeight="true" outlineLevel="0" collapsed="false">
      <c r="A4" s="16" t="n">
        <v>1950</v>
      </c>
      <c r="B4" s="26" t="n">
        <f aca="false">$Y$2*EXP(-0.02896*9.81/8.314/(273.15+$Z$2+B$2)*$A4)</f>
        <v>765.765096315847</v>
      </c>
      <c r="C4" s="27" t="n">
        <f aca="false">$Y$2*EXP(-0.02896*9.81/8.314/(273.15+$Z$2+C$2)*$A4)</f>
        <v>770.183677496751</v>
      </c>
      <c r="D4" s="27" t="n">
        <f aca="false">$Y$2*EXP(-0.02896*9.81/8.314/(273.15+$Z$2+D$2)*$A4)</f>
        <v>774.448171354549</v>
      </c>
      <c r="E4" s="27" t="n">
        <f aca="false">$Y$2*EXP(-0.02896*9.81/8.314/(273.15+$Z$2+E$2)*$A4)</f>
        <v>778.566438135597</v>
      </c>
      <c r="F4" s="27" t="n">
        <f aca="false">$Y$2*EXP(-0.02896*9.81/8.314/(273.15+$Z$2+F$2)*$A4)</f>
        <v>782.545817065464</v>
      </c>
      <c r="G4" s="27" t="n">
        <f aca="false">$Y$2*EXP(-0.02896*9.81/8.314/(273.15+$Z$2+G$2)*$A4)</f>
        <v>786.393168381161</v>
      </c>
      <c r="H4" s="27" t="n">
        <f aca="false">$Y$2*EXP(-0.02896*9.81/8.314/(273.15+$Z$2+H$2)*$A4)</f>
        <v>790.114911407002</v>
      </c>
      <c r="I4" s="27" t="n">
        <f aca="false">$Y$2*EXP(-0.02896*9.81/8.314/(273.15+$Z$2+I$2)*$A4)</f>
        <v>793.71705909571</v>
      </c>
      <c r="J4" s="27" t="n">
        <f aca="false">$Y$2*EXP(-0.02896*9.81/8.314/(273.15+$Z$2+J$2)*$A4)</f>
        <v>797.205249406682</v>
      </c>
      <c r="K4" s="27" t="n">
        <f aca="false">$Y$2*EXP(-0.02896*9.81/8.314/(273.15+$Z$2+K$2)*$A4)</f>
        <v>800.584773850018</v>
      </c>
      <c r="L4" s="27" t="n">
        <f aca="false">$Y$2*EXP(-0.02896*9.81/8.314/(273.15+$Z$2+L$2)*$A4)</f>
        <v>803.860603487018</v>
      </c>
      <c r="M4" s="27" t="n">
        <f aca="false">$Y$2*EXP(-0.02896*9.81/8.314/(273.15+$Z$2+M$2)*$A4)</f>
        <v>807.037412644798</v>
      </c>
      <c r="N4" s="27" t="n">
        <f aca="false">$Y$2*EXP(-0.02896*9.81/8.314/(273.15+$Z$2+N$2)*$A4)</f>
        <v>810.119600573626</v>
      </c>
      <c r="O4" s="27" t="n">
        <f aca="false">$Y$2*EXP(-0.02896*9.81/8.314/(273.15+$Z$2+O$2)*$A4)</f>
        <v>813.111311250175</v>
      </c>
      <c r="P4" s="27" t="n">
        <f aca="false">$Y$2*EXP(-0.02896*9.81/8.314/(273.15+$Z$2+P$2)*$A4)</f>
        <v>816.016451507524</v>
      </c>
      <c r="Q4" s="27" t="n">
        <f aca="false">$Y$2*EXP(-0.02896*9.81/8.314/(273.15+$Z$2+Q$2)*$A4)</f>
        <v>818.838707653084</v>
      </c>
      <c r="R4" s="27" t="n">
        <f aca="false">$Y$2*EXP(-0.02896*9.81/8.314/(273.15+$Z$2+R$2)*$A4)</f>
        <v>821.581560718321</v>
      </c>
      <c r="S4" s="27" t="n">
        <f aca="false">$Y$2*EXP(-0.02896*9.81/8.314/(273.15+$Z$2+S$2)*$A4)</f>
        <v>824.24830046884</v>
      </c>
      <c r="T4" s="27" t="n">
        <f aca="false">$Y$2*EXP(-0.02896*9.81/8.314/(273.15+$Z$2+T$2)*$A4)</f>
        <v>826.842038289943</v>
      </c>
      <c r="U4" s="27" t="n">
        <f aca="false">$Y$2*EXP(-0.02896*9.81/8.314/(273.15+$Z$2+U$2)*$A4)</f>
        <v>829.365719050773</v>
      </c>
      <c r="V4" s="28" t="n">
        <f aca="false">$Y$2*EXP(-0.02896*9.81/8.314/(273.15+$Z$2+V$2)*$A4)</f>
        <v>831.82213203963</v>
      </c>
      <c r="W4" s="20" t="n">
        <f aca="false">A4</f>
        <v>1950</v>
      </c>
      <c r="X4" s="21"/>
      <c r="Y4" s="29"/>
      <c r="Z4" s="29"/>
      <c r="AA4" s="29"/>
      <c r="AB4" s="16" t="n">
        <v>1950</v>
      </c>
      <c r="AC4" s="30" t="n">
        <f aca="false">($Y$2*EXP(-0.02896*9.81/8.314/(273.15+$Z$2+B$2)*$AB4))*100/287.05/(273.15+AC$2)</f>
        <v>1.19547672422394</v>
      </c>
      <c r="AD4" s="31" t="n">
        <f aca="false">($Y$2*EXP(-0.02896*9.81/8.314/(273.15+$Z$2+C$2)*$AB4))*100/287.05/(273.15+AD$2)</f>
        <v>1.1760242742185</v>
      </c>
      <c r="AE4" s="31" t="n">
        <f aca="false">($Y$2*EXP(-0.02896*9.81/8.314/(273.15+$Z$2+D$2)*$AB4))*100/287.05/(273.15+AE$2)</f>
        <v>1.1571759198131</v>
      </c>
      <c r="AF4" s="31" t="n">
        <f aca="false">($Y$2*EXP(-0.02896*9.81/8.314/(273.15+$Z$2+E$2)*$AB4))*100/287.05/(273.15+AF$2)</f>
        <v>1.13890510988761</v>
      </c>
      <c r="AG4" s="31" t="n">
        <f aca="false">($Y$2*EXP(-0.02896*9.81/8.314/(273.15+$Z$2+F$2)*$AB4))*100/287.05/(273.15+AG$2)</f>
        <v>1.1211867307625</v>
      </c>
      <c r="AH4" s="31" t="n">
        <f aca="false">($Y$2*EXP(-0.02896*9.81/8.314/(273.15+$Z$2+G$2)*$AB4))*100/287.05/(273.15+AH$2)</f>
        <v>1.10399702039111</v>
      </c>
      <c r="AI4" s="31" t="n">
        <f aca="false">($Y$2*EXP(-0.02896*9.81/8.314/(273.15+$Z$2+H$2)*$AB4))*100/287.05/(273.15+AI$2)</f>
        <v>1.08731348727614</v>
      </c>
      <c r="AJ4" s="31" t="n">
        <f aca="false">($Y$2*EXP(-0.02896*9.81/8.314/(273.15+$Z$2+I$2)*$AB4))*100/287.05/(273.15+AJ$2)</f>
        <v>1.07111483403891</v>
      </c>
      <c r="AK4" s="31" t="n">
        <f aca="false">($Y$2*EXP(-0.02896*9.81/8.314/(273.15+$Z$2+J$2)*$AB4))*100/287.05/(273.15+AK$2)</f>
        <v>1.05538088551484</v>
      </c>
      <c r="AL4" s="31" t="n">
        <f aca="false">($Y$2*EXP(-0.02896*9.81/8.314/(273.15+$Z$2+K$2)*$AB4))*100/287.05/(273.15+AL$2)</f>
        <v>1.04009252121126</v>
      </c>
      <c r="AM4" s="31" t="n">
        <f aca="false">($Y$2*EXP(-0.02896*9.81/8.314/(273.15+$Z$2+L$2)*$AB4))*100/287.05/(273.15+AM$2)</f>
        <v>1.02523161193945</v>
      </c>
      <c r="AN4" s="31" t="n">
        <f aca="false">($Y$2*EXP(-0.02896*9.81/8.314/(273.15+$Z$2+M$2)*$AB4))*100/287.05/(273.15+AN$2)</f>
        <v>1.0107809604182</v>
      </c>
      <c r="AO4" s="31" t="n">
        <f aca="false">($Y$2*EXP(-0.02896*9.81/8.314/(273.15+$Z$2+N$2)*$AB4))*100/287.05/(273.15+AO$2)</f>
        <v>0.99672424563943</v>
      </c>
      <c r="AP4" s="31" t="n">
        <f aca="false">($Y$2*EXP(-0.02896*9.81/8.314/(273.15+$Z$2+O$2)*$AB4))*100/287.05/(273.15+AP$2)</f>
        <v>0.983045970784349</v>
      </c>
      <c r="AQ4" s="31" t="n">
        <f aca="false">($Y$2*EXP(-0.02896*9.81/8.314/(273.15+$Z$2+P$2)*$AB4))*100/287.05/(273.15+AQ$2)</f>
        <v>0.96973141448135</v>
      </c>
      <c r="AR4" s="31" t="n">
        <f aca="false">($Y$2*EXP(-0.02896*9.81/8.314/(273.15+$Z$2+Q$2)*$AB4))*100/287.05/(273.15+AR$2)</f>
        <v>0.956766585201537</v>
      </c>
      <c r="AS4" s="31" t="n">
        <f aca="false">($Y$2*EXP(-0.02896*9.81/8.314/(273.15+$Z$2+R$2)*$AB4))*100/287.05/(273.15+AS$2)</f>
        <v>0.94413817859502</v>
      </c>
      <c r="AT4" s="31" t="n">
        <f aca="false">($Y$2*EXP(-0.02896*9.81/8.314/(273.15+$Z$2+S$2)*$AB4))*100/287.05/(273.15+AT$2)</f>
        <v>0.931833537579313</v>
      </c>
      <c r="AU4" s="31" t="n">
        <f aca="false">($Y$2*EXP(-0.02896*9.81/8.314/(273.15+$Z$2+T$2)*$AB4))*100/287.05/(273.15+AU$2)</f>
        <v>0.919840615000269</v>
      </c>
      <c r="AV4" s="31" t="n">
        <f aca="false">($Y$2*EXP(-0.02896*9.81/8.314/(273.15+$Z$2+U$2)*$AB4))*100/287.05/(273.15+AV$2)</f>
        <v>0.90814793869548</v>
      </c>
      <c r="AW4" s="32" t="n">
        <f aca="false">($Y$2*EXP(-0.02896*9.81/8.314/(273.15+$Z$2+V$2)*$AB4))*100/287.05/(273.15+AW$2)</f>
        <v>0.89674457879973</v>
      </c>
      <c r="AX4" s="25" t="n">
        <f aca="false">AB4</f>
        <v>1950</v>
      </c>
      <c r="AZ4" s="16" t="n">
        <v>815</v>
      </c>
      <c r="BA4" s="30" t="n">
        <f aca="false">$AZ4*100/287.05/(273.15+BA$2)</f>
        <v>1.27233995768416</v>
      </c>
      <c r="BB4" s="31" t="n">
        <f aca="false">$AZ4*100/287.05/(273.15+BB$2)</f>
        <v>1.24445611026614</v>
      </c>
      <c r="BC4" s="31" t="n">
        <f aca="false">$AZ4*100/287.05/(273.15+BC$2)</f>
        <v>1.21776822456453</v>
      </c>
      <c r="BD4" s="31" t="n">
        <f aca="false">$AZ4*100/287.05/(273.15+BD$2)</f>
        <v>1.19220097231669</v>
      </c>
      <c r="BE4" s="31" t="n">
        <f aca="false">$AZ4*100/287.05/(273.15+BE$2)</f>
        <v>1.16768522129229</v>
      </c>
      <c r="BF4" s="31" t="n">
        <f aca="false">$AZ4*100/287.05/(273.15+BF$2)</f>
        <v>1.1441574110708</v>
      </c>
      <c r="BG4" s="31" t="n">
        <f aca="false">$AZ4*100/287.05/(273.15+BG$2)</f>
        <v>1.12155900279368</v>
      </c>
      <c r="BH4" s="31" t="n">
        <f aca="false">$AZ4*100/287.05/(273.15+BH$2)</f>
        <v>1.09983599286159</v>
      </c>
      <c r="BI4" s="31" t="n">
        <f aca="false">$AZ4*100/287.05/(273.15+BI$2)</f>
        <v>1.0789384820719</v>
      </c>
      <c r="BJ4" s="31" t="n">
        <f aca="false">$AZ4*100/287.05/(273.15+BJ$2)</f>
        <v>1.05882029295999</v>
      </c>
      <c r="BK4" s="31" t="n">
        <f aca="false">$AZ4*100/287.05/(273.15+BK$2)</f>
        <v>1.03943862916793</v>
      </c>
      <c r="BL4" s="31" t="n">
        <f aca="false">$AZ4*100/287.05/(273.15+BL$2)</f>
        <v>1.02075377155211</v>
      </c>
      <c r="BM4" s="31" t="n">
        <f aca="false">$AZ4*100/287.05/(273.15+BM$2)</f>
        <v>1.0027288064885</v>
      </c>
      <c r="BN4" s="31" t="n">
        <f aca="false">$AZ4*100/287.05/(273.15+BN$2)</f>
        <v>0.985329382464758</v>
      </c>
      <c r="BO4" s="31" t="n">
        <f aca="false">$AZ4*100/287.05/(273.15+BO$2)</f>
        <v>0.968523491581852</v>
      </c>
      <c r="BP4" s="31" t="n">
        <f aca="false">$AZ4*100/287.05/(273.15+BP$2)</f>
        <v>0.952281273041154</v>
      </c>
      <c r="BQ4" s="31" t="n">
        <f aca="false">$AZ4*100/287.05/(273.15+BQ$2)</f>
        <v>0.936574836078575</v>
      </c>
      <c r="BR4" s="31" t="n">
        <f aca="false">$AZ4*100/287.05/(273.15+BR$2)</f>
        <v>0.921378100137011</v>
      </c>
      <c r="BS4" s="31" t="n">
        <f aca="false">$AZ4*100/287.05/(273.15+BS$2)</f>
        <v>0.906666650350375</v>
      </c>
      <c r="BT4" s="31" t="n">
        <f aca="false">$AZ4*100/287.05/(273.15+BT$2)</f>
        <v>0.892417606654786</v>
      </c>
      <c r="BU4" s="32" t="n">
        <f aca="false">$AZ4*100/287.05/(273.15+BU$2)</f>
        <v>0.878609505050967</v>
      </c>
      <c r="BV4" s="25" t="n">
        <f aca="false">AZ4</f>
        <v>815</v>
      </c>
    </row>
    <row r="5" customFormat="false" ht="13.5" hidden="false" customHeight="true" outlineLevel="0" collapsed="false">
      <c r="A5" s="16" t="n">
        <v>1900</v>
      </c>
      <c r="B5" s="26" t="n">
        <f aca="false">$Y$2*EXP(-0.02896*9.81/8.314/(273.15+$Z$2+B$2)*$A5)</f>
        <v>771.27864650292</v>
      </c>
      <c r="C5" s="27" t="n">
        <f aca="false">$Y$2*EXP(-0.02896*9.81/8.314/(273.15+$Z$2+C$2)*$A5)</f>
        <v>775.614608858974</v>
      </c>
      <c r="D5" s="27" t="n">
        <f aca="false">$Y$2*EXP(-0.02896*9.81/8.314/(273.15+$Z$2+D$2)*$A5)</f>
        <v>779.798760163417</v>
      </c>
      <c r="E5" s="27" t="n">
        <f aca="false">$Y$2*EXP(-0.02896*9.81/8.314/(273.15+$Z$2+E$2)*$A5)</f>
        <v>783.838878561461</v>
      </c>
      <c r="F5" s="27" t="n">
        <f aca="false">$Y$2*EXP(-0.02896*9.81/8.314/(273.15+$Z$2+F$2)*$A5)</f>
        <v>787.742224099371</v>
      </c>
      <c r="G5" s="27" t="n">
        <f aca="false">$Y$2*EXP(-0.02896*9.81/8.314/(273.15+$Z$2+G$2)*$A5)</f>
        <v>791.515580752019</v>
      </c>
      <c r="H5" s="27" t="n">
        <f aca="false">$Y$2*EXP(-0.02896*9.81/8.314/(273.15+$Z$2+H$2)*$A5)</f>
        <v>795.165294469302</v>
      </c>
      <c r="I5" s="27" t="n">
        <f aca="false">$Y$2*EXP(-0.02896*9.81/8.314/(273.15+$Z$2+I$2)*$A5)</f>
        <v>798.69730766887</v>
      </c>
      <c r="J5" s="27" t="n">
        <f aca="false">$Y$2*EXP(-0.02896*9.81/8.314/(273.15+$Z$2+J$2)*$A5)</f>
        <v>802.117190551755</v>
      </c>
      <c r="K5" s="27" t="n">
        <f aca="false">$Y$2*EXP(-0.02896*9.81/8.314/(273.15+$Z$2+K$2)*$A5)</f>
        <v>805.430169573262</v>
      </c>
      <c r="L5" s="27" t="n">
        <f aca="false">$Y$2*EXP(-0.02896*9.81/8.314/(273.15+$Z$2+L$2)*$A5)</f>
        <v>808.641153362848</v>
      </c>
      <c r="M5" s="27" t="n">
        <f aca="false">$Y$2*EXP(-0.02896*9.81/8.314/(273.15+$Z$2+M$2)*$A5)</f>
        <v>811.75475635302</v>
      </c>
      <c r="N5" s="27" t="n">
        <f aca="false">$Y$2*EXP(-0.02896*9.81/8.314/(273.15+$Z$2+N$2)*$A5)</f>
        <v>814.775320347787</v>
      </c>
      <c r="O5" s="27" t="n">
        <f aca="false">$Y$2*EXP(-0.02896*9.81/8.314/(273.15+$Z$2+O$2)*$A5)</f>
        <v>817.706934235366</v>
      </c>
      <c r="P5" s="27" t="n">
        <f aca="false">$Y$2*EXP(-0.02896*9.81/8.314/(273.15+$Z$2+P$2)*$A5)</f>
        <v>820.553452027173</v>
      </c>
      <c r="Q5" s="27" t="n">
        <f aca="false">$Y$2*EXP(-0.02896*9.81/8.314/(273.15+$Z$2+Q$2)*$A5)</f>
        <v>823.318509385206</v>
      </c>
      <c r="R5" s="27" t="n">
        <f aca="false">$Y$2*EXP(-0.02896*9.81/8.314/(273.15+$Z$2+R$2)*$A5)</f>
        <v>826.005538782424</v>
      </c>
      <c r="S5" s="27" t="n">
        <f aca="false">$Y$2*EXP(-0.02896*9.81/8.314/(273.15+$Z$2+S$2)*$A5)</f>
        <v>828.617783425227</v>
      </c>
      <c r="T5" s="27" t="n">
        <f aca="false">$Y$2*EXP(-0.02896*9.81/8.314/(273.15+$Z$2+T$2)*$A5)</f>
        <v>831.158310053564</v>
      </c>
      <c r="U5" s="27" t="n">
        <f aca="false">$Y$2*EXP(-0.02896*9.81/8.314/(273.15+$Z$2+U$2)*$A5)</f>
        <v>833.630020722103</v>
      </c>
      <c r="V5" s="28" t="n">
        <f aca="false">$Y$2*EXP(-0.02896*9.81/8.314/(273.15+$Z$2+V$2)*$A5)</f>
        <v>836.035663655233</v>
      </c>
      <c r="W5" s="20" t="n">
        <f aca="false">A5</f>
        <v>1900</v>
      </c>
      <c r="X5" s="21"/>
      <c r="Y5" s="29"/>
      <c r="Z5" s="29"/>
      <c r="AA5" s="29"/>
      <c r="AB5" s="16" t="n">
        <v>1900</v>
      </c>
      <c r="AC5" s="30" t="n">
        <f aca="false">($Y$2*EXP(-0.02896*9.81/8.314/(273.15+$Z$2+B$2)*$AB5))*100/287.05/(273.15+AC$2)</f>
        <v>1.20408422141622</v>
      </c>
      <c r="AD5" s="31" t="n">
        <f aca="false">($Y$2*EXP(-0.02896*9.81/8.314/(273.15+$Z$2+C$2)*$AB5))*100/287.05/(273.15+AD$2)</f>
        <v>1.18431698062114</v>
      </c>
      <c r="AE5" s="31" t="n">
        <f aca="false">($Y$2*EXP(-0.02896*9.81/8.314/(273.15+$Z$2+D$2)*$AB5))*100/287.05/(273.15+AE$2)</f>
        <v>1.16517073825991</v>
      </c>
      <c r="AF5" s="31" t="n">
        <f aca="false">($Y$2*EXP(-0.02896*9.81/8.314/(273.15+$Z$2+E$2)*$AB5))*100/287.05/(273.15+AF$2)</f>
        <v>1.14661775847926</v>
      </c>
      <c r="AG5" s="31" t="n">
        <f aca="false">($Y$2*EXP(-0.02896*9.81/8.314/(273.15+$Z$2+F$2)*$AB5))*100/287.05/(273.15+AG$2)</f>
        <v>1.12863184450154</v>
      </c>
      <c r="AH5" s="31" t="n">
        <f aca="false">($Y$2*EXP(-0.02896*9.81/8.314/(273.15+$Z$2+G$2)*$AB5))*100/287.05/(273.15+AH$2)</f>
        <v>1.11118824257108</v>
      </c>
      <c r="AI5" s="31" t="n">
        <f aca="false">($Y$2*EXP(-0.02896*9.81/8.314/(273.15+$Z$2+H$2)*$AB5))*100/287.05/(273.15+AI$2)</f>
        <v>1.09426355180507</v>
      </c>
      <c r="AJ5" s="31" t="n">
        <f aca="false">($Y$2*EXP(-0.02896*9.81/8.314/(273.15+$Z$2+I$2)*$AB5))*100/287.05/(273.15+AJ$2)</f>
        <v>1.077835639725</v>
      </c>
      <c r="AK5" s="31" t="n">
        <f aca="false">($Y$2*EXP(-0.02896*9.81/8.314/(273.15+$Z$2+J$2)*$AB5))*100/287.05/(273.15+AK$2)</f>
        <v>1.06188356321188</v>
      </c>
      <c r="AL5" s="31" t="n">
        <f aca="false">($Y$2*EXP(-0.02896*9.81/8.314/(273.15+$Z$2+K$2)*$AB5))*100/287.05/(273.15+AL$2)</f>
        <v>1.04638749460905</v>
      </c>
      <c r="AM5" s="31" t="n">
        <f aca="false">($Y$2*EXP(-0.02896*9.81/8.314/(273.15+$Z$2+L$2)*$AB5))*100/287.05/(273.15+AM$2)</f>
        <v>1.03132865268743</v>
      </c>
      <c r="AN5" s="31" t="n">
        <f aca="false">($Y$2*EXP(-0.02896*9.81/8.314/(273.15+$Z$2+M$2)*$AB5))*100/287.05/(273.15+AN$2)</f>
        <v>1.01668923818738</v>
      </c>
      <c r="AO5" s="31" t="n">
        <f aca="false">($Y$2*EXP(-0.02896*9.81/8.314/(273.15+$Z$2+N$2)*$AB5))*100/287.05/(273.15+AO$2)</f>
        <v>1.00245237365476</v>
      </c>
      <c r="AP5" s="31" t="n">
        <f aca="false">($Y$2*EXP(-0.02896*9.81/8.314/(273.15+$Z$2+O$2)*$AB5))*100/287.05/(273.15+AP$2)</f>
        <v>0.988602047297281</v>
      </c>
      <c r="AQ5" s="31" t="n">
        <f aca="false">($Y$2*EXP(-0.02896*9.81/8.314/(273.15+$Z$2+P$2)*$AB5))*100/287.05/(273.15+AQ$2)</f>
        <v>0.975123060597422</v>
      </c>
      <c r="AR5" s="31" t="n">
        <f aca="false">($Y$2*EXP(-0.02896*9.81/8.314/(273.15+$Z$2+Q$2)*$AB5))*100/287.05/(273.15+AR$2)</f>
        <v>0.962000979430294</v>
      </c>
      <c r="AS5" s="31" t="n">
        <f aca="false">($Y$2*EXP(-0.02896*9.81/8.314/(273.15+$Z$2+R$2)*$AB5))*100/287.05/(273.15+AS$2)</f>
        <v>0.949222088448029</v>
      </c>
      <c r="AT5" s="31" t="n">
        <f aca="false">($Y$2*EXP(-0.02896*9.81/8.314/(273.15+$Z$2+S$2)*$AB5))*100/287.05/(273.15+AT$2)</f>
        <v>0.936773348505616</v>
      </c>
      <c r="AU5" s="31" t="n">
        <f aca="false">($Y$2*EXP(-0.02896*9.81/8.314/(273.15+$Z$2+T$2)*$AB5))*100/287.05/(273.15+AU$2)</f>
        <v>0.92464235691674</v>
      </c>
      <c r="AV5" s="31" t="n">
        <f aca="false">($Y$2*EXP(-0.02896*9.81/8.314/(273.15+$Z$2+U$2)*$AB5))*100/287.05/(273.15+AV$2)</f>
        <v>0.912817310341593</v>
      </c>
      <c r="AW5" s="32" t="n">
        <f aca="false">($Y$2*EXP(-0.02896*9.81/8.314/(273.15+$Z$2+V$2)*$AB5))*100/287.05/(273.15+AW$2)</f>
        <v>0.901286970121572</v>
      </c>
      <c r="AX5" s="25" t="n">
        <f aca="false">AB5</f>
        <v>1900</v>
      </c>
      <c r="AZ5" s="16" t="n">
        <v>820</v>
      </c>
      <c r="BA5" s="30" t="n">
        <f aca="false">$AZ5*100/287.05/(273.15+BA$2)</f>
        <v>1.28014572429572</v>
      </c>
      <c r="BB5" s="31" t="n">
        <f aca="false">$AZ5*100/287.05/(273.15+BB$2)</f>
        <v>1.25209081032912</v>
      </c>
      <c r="BC5" s="31" t="n">
        <f aca="false">$AZ5*100/287.05/(273.15+BC$2)</f>
        <v>1.22523919526738</v>
      </c>
      <c r="BD5" s="31" t="n">
        <f aca="false">$AZ5*100/287.05/(273.15+BD$2)</f>
        <v>1.19951508871127</v>
      </c>
      <c r="BE5" s="31" t="n">
        <f aca="false">$AZ5*100/287.05/(273.15+BE$2)</f>
        <v>1.17484893430635</v>
      </c>
      <c r="BF5" s="31" t="n">
        <f aca="false">$AZ5*100/287.05/(273.15+BF$2)</f>
        <v>1.15117678169087</v>
      </c>
      <c r="BG5" s="31" t="n">
        <f aca="false">$AZ5*100/287.05/(273.15+BG$2)</f>
        <v>1.12843973287217</v>
      </c>
      <c r="BH5" s="31" t="n">
        <f aca="false">$AZ5*100/287.05/(273.15+BH$2)</f>
        <v>1.1065834529405</v>
      </c>
      <c r="BI5" s="31" t="n">
        <f aca="false">$AZ5*100/287.05/(273.15+BI$2)</f>
        <v>1.08555773656314</v>
      </c>
      <c r="BJ5" s="31" t="n">
        <f aca="false">$AZ5*100/287.05/(273.15+BJ$2)</f>
        <v>1.06531612297814</v>
      </c>
      <c r="BK5" s="31" t="n">
        <f aca="false">$AZ5*100/287.05/(273.15+BK$2)</f>
        <v>1.04581555327325</v>
      </c>
      <c r="BL5" s="31" t="n">
        <f aca="false">$AZ5*100/287.05/(273.15+BL$2)</f>
        <v>1.02701606462912</v>
      </c>
      <c r="BM5" s="31" t="n">
        <f aca="false">$AZ5*100/287.05/(273.15+BM$2)</f>
        <v>1.00888051695776</v>
      </c>
      <c r="BN5" s="31" t="n">
        <f aca="false">$AZ5*100/287.05/(273.15+BN$2)</f>
        <v>0.991374348001352</v>
      </c>
      <c r="BO5" s="31" t="n">
        <f aca="false">$AZ5*100/287.05/(273.15+BO$2)</f>
        <v>0.974465353493398</v>
      </c>
      <c r="BP5" s="31" t="n">
        <f aca="false">$AZ5*100/287.05/(273.15+BP$2)</f>
        <v>0.958123489440179</v>
      </c>
      <c r="BQ5" s="31" t="n">
        <f aca="false">$AZ5*100/287.05/(273.15+BQ$2)</f>
        <v>0.942320693968628</v>
      </c>
      <c r="BR5" s="31" t="n">
        <f aca="false">$AZ5*100/287.05/(273.15+BR$2)</f>
        <v>0.92703072651822</v>
      </c>
      <c r="BS5" s="31" t="n">
        <f aca="false">$AZ5*100/287.05/(273.15+BS$2)</f>
        <v>0.912229022438414</v>
      </c>
      <c r="BT5" s="31" t="n">
        <f aca="false">$AZ5*100/287.05/(273.15+BT$2)</f>
        <v>0.89789256129684</v>
      </c>
      <c r="BU5" s="32" t="n">
        <f aca="false">$AZ5*100/287.05/(273.15+BU$2)</f>
        <v>0.883999747413243</v>
      </c>
      <c r="BV5" s="25" t="n">
        <f aca="false">AZ5</f>
        <v>820</v>
      </c>
    </row>
    <row r="6" customFormat="false" ht="13.5" hidden="false" customHeight="true" outlineLevel="0" collapsed="false">
      <c r="A6" s="16" t="n">
        <v>1850</v>
      </c>
      <c r="B6" s="26" t="n">
        <f aca="false">$Y$2*EXP(-0.02896*9.81/8.314/(273.15+$Z$2+B$2)*$A6)</f>
        <v>776.831894550096</v>
      </c>
      <c r="C6" s="27" t="n">
        <f aca="false">$Y$2*EXP(-0.02896*9.81/8.314/(273.15+$Z$2+C$2)*$A6)</f>
        <v>781.08383630085</v>
      </c>
      <c r="D6" s="27" t="n">
        <f aca="false">$Y$2*EXP(-0.02896*9.81/8.314/(273.15+$Z$2+D$2)*$A6)</f>
        <v>785.186315681822</v>
      </c>
      <c r="E6" s="27" t="n">
        <f aca="false">$Y$2*EXP(-0.02896*9.81/8.314/(273.15+$Z$2+E$2)*$A6)</f>
        <v>789.147023876058</v>
      </c>
      <c r="F6" s="27" t="n">
        <f aca="false">$Y$2*EXP(-0.02896*9.81/8.314/(273.15+$Z$2+F$2)*$A6)</f>
        <v>792.973137286749</v>
      </c>
      <c r="G6" s="27" t="n">
        <f aca="false">$Y$2*EXP(-0.02896*9.81/8.314/(273.15+$Z$2+G$2)*$A6)</f>
        <v>796.671359522219</v>
      </c>
      <c r="H6" s="27" t="n">
        <f aca="false">$Y$2*EXP(-0.02896*9.81/8.314/(273.15+$Z$2+H$2)*$A6)</f>
        <v>800.2479593791</v>
      </c>
      <c r="I6" s="27" t="n">
        <f aca="false">$Y$2*EXP(-0.02896*9.81/8.314/(273.15+$Z$2+I$2)*$A6)</f>
        <v>803.708805256483</v>
      </c>
      <c r="J6" s="27" t="n">
        <f aca="false">$Y$2*EXP(-0.02896*9.81/8.314/(273.15+$Z$2+J$2)*$A6)</f>
        <v>807.059396381902</v>
      </c>
      <c r="K6" s="27" t="n">
        <f aca="false">$Y$2*EXP(-0.02896*9.81/8.314/(273.15+$Z$2+K$2)*$A6)</f>
        <v>810.304891184884</v>
      </c>
      <c r="L6" s="27" t="n">
        <f aca="false">$Y$2*EXP(-0.02896*9.81/8.314/(273.15+$Z$2+L$2)*$A6)</f>
        <v>813.450133114475</v>
      </c>
      <c r="M6" s="27" t="n">
        <f aca="false">$Y$2*EXP(-0.02896*9.81/8.314/(273.15+$Z$2+M$2)*$A6)</f>
        <v>816.499674162904</v>
      </c>
      <c r="N6" s="27" t="n">
        <f aca="false">$Y$2*EXP(-0.02896*9.81/8.314/(273.15+$Z$2+N$2)*$A6)</f>
        <v>819.457796327575</v>
      </c>
      <c r="O6" s="27" t="n">
        <f aca="false">$Y$2*EXP(-0.02896*9.81/8.314/(273.15+$Z$2+O$2)*$A6)</f>
        <v>822.328531217389</v>
      </c>
      <c r="P6" s="27" t="n">
        <f aca="false">$Y$2*EXP(-0.02896*9.81/8.314/(273.15+$Z$2+P$2)*$A6)</f>
        <v>825.115677986428</v>
      </c>
      <c r="Q6" s="27" t="n">
        <f aca="false">$Y$2*EXP(-0.02896*9.81/8.314/(273.15+$Z$2+Q$2)*$A6)</f>
        <v>827.822819757884</v>
      </c>
      <c r="R6" s="27" t="n">
        <f aca="false">$Y$2*EXP(-0.02896*9.81/8.314/(273.15+$Z$2+R$2)*$A6)</f>
        <v>830.453338683394</v>
      </c>
      <c r="S6" s="27" t="n">
        <f aca="false">$Y$2*EXP(-0.02896*9.81/8.314/(273.15+$Z$2+S$2)*$A6)</f>
        <v>833.010429767325</v>
      </c>
      <c r="T6" s="27" t="n">
        <f aca="false">$Y$2*EXP(-0.02896*9.81/8.314/(273.15+$Z$2+T$2)*$A6)</f>
        <v>835.49711357183</v>
      </c>
      <c r="U6" s="27" t="n">
        <f aca="false">$Y$2*EXP(-0.02896*9.81/8.314/(273.15+$Z$2+U$2)*$A6)</f>
        <v>837.916247906298</v>
      </c>
      <c r="V6" s="28" t="n">
        <f aca="false">$Y$2*EXP(-0.02896*9.81/8.314/(273.15+$Z$2+V$2)*$A6)</f>
        <v>840.270538594115</v>
      </c>
      <c r="W6" s="20" t="n">
        <f aca="false">A6</f>
        <v>1850</v>
      </c>
      <c r="X6" s="21"/>
      <c r="Y6" s="29"/>
      <c r="Z6" s="29"/>
      <c r="AA6" s="29"/>
      <c r="AB6" s="16" t="n">
        <v>1850</v>
      </c>
      <c r="AC6" s="30" t="n">
        <f aca="false">($Y$2*EXP(-0.02896*9.81/8.314/(273.15+$Z$2+B$2)*$AB6))*100/287.05/(273.15+AC$2)</f>
        <v>1.21275369305469</v>
      </c>
      <c r="AD6" s="31" t="n">
        <f aca="false">($Y$2*EXP(-0.02896*9.81/8.314/(273.15+$Z$2+C$2)*$AB6))*100/287.05/(273.15+AD$2)</f>
        <v>1.19266816284014</v>
      </c>
      <c r="AE6" s="31" t="n">
        <f aca="false">($Y$2*EXP(-0.02896*9.81/8.314/(273.15+$Z$2+D$2)*$AB6))*100/287.05/(273.15+AE$2)</f>
        <v>1.17322079214751</v>
      </c>
      <c r="AF6" s="31" t="n">
        <f aca="false">($Y$2*EXP(-0.02896*9.81/8.314/(273.15+$Z$2+E$2)*$AB6))*100/287.05/(273.15+AF$2)</f>
        <v>1.15438263701332</v>
      </c>
      <c r="AG6" s="31" t="n">
        <f aca="false">($Y$2*EXP(-0.02896*9.81/8.314/(273.15+$Z$2+F$2)*$AB6))*100/287.05/(273.15+AG$2)</f>
        <v>1.13612639667671</v>
      </c>
      <c r="AH6" s="31" t="n">
        <f aca="false">($Y$2*EXP(-0.02896*9.81/8.314/(273.15+$Z$2+G$2)*$AB6))*100/287.05/(273.15+AH$2)</f>
        <v>1.11842630697571</v>
      </c>
      <c r="AI6" s="31" t="n">
        <f aca="false">($Y$2*EXP(-0.02896*9.81/8.314/(273.15+$Z$2+H$2)*$AB6))*100/287.05/(273.15+AI$2)</f>
        <v>1.10125804086982</v>
      </c>
      <c r="AJ6" s="31" t="n">
        <f aca="false">($Y$2*EXP(-0.02896*9.81/8.314/(273.15+$Z$2+I$2)*$AB6))*100/287.05/(273.15+AJ$2)</f>
        <v>1.08459861570659</v>
      </c>
      <c r="AK6" s="31" t="n">
        <f aca="false">($Y$2*EXP(-0.02896*9.81/8.314/(273.15+$Z$2+J$2)*$AB6))*100/287.05/(273.15+AK$2)</f>
        <v>1.06842630683945</v>
      </c>
      <c r="AL6" s="31" t="n">
        <f aca="false">($Y$2*EXP(-0.02896*9.81/8.314/(273.15+$Z$2+K$2)*$AB6))*100/287.05/(273.15+AL$2)</f>
        <v>1.05272056720403</v>
      </c>
      <c r="AM6" s="31" t="n">
        <f aca="false">($Y$2*EXP(-0.02896*9.81/8.314/(273.15+$Z$2+L$2)*$AB6))*100/287.05/(273.15+AM$2)</f>
        <v>1.03746195246746</v>
      </c>
      <c r="AN6" s="31" t="n">
        <f aca="false">($Y$2*EXP(-0.02896*9.81/8.314/(273.15+$Z$2+M$2)*$AB6))*100/287.05/(273.15+AN$2)</f>
        <v>1.02263205137774</v>
      </c>
      <c r="AO6" s="31" t="n">
        <f aca="false">($Y$2*EXP(-0.02896*9.81/8.314/(273.15+$Z$2+N$2)*$AB6))*100/287.05/(273.15+AO$2)</f>
        <v>1.00821342095613</v>
      </c>
      <c r="AP6" s="31" t="n">
        <f aca="false">($Y$2*EXP(-0.02896*9.81/8.314/(273.15+$Z$2+O$2)*$AB6))*100/287.05/(273.15+AP$2)</f>
        <v>0.994189526193351</v>
      </c>
      <c r="AQ6" s="31" t="n">
        <f aca="false">($Y$2*EXP(-0.02896*9.81/8.314/(273.15+$Z$2+P$2)*$AB6))*100/287.05/(273.15+AQ$2)</f>
        <v>0.980544683929254</v>
      </c>
      <c r="AR6" s="31" t="n">
        <f aca="false">($Y$2*EXP(-0.02896*9.81/8.314/(273.15+$Z$2+Q$2)*$AB6))*100/287.05/(273.15+AR$2)</f>
        <v>0.967264010615406</v>
      </c>
      <c r="AS6" s="31" t="n">
        <f aca="false">($Y$2*EXP(-0.02896*9.81/8.314/(273.15+$Z$2+R$2)*$AB6))*100/287.05/(273.15+AS$2)</f>
        <v>0.954333373678902</v>
      </c>
      <c r="AT6" s="31" t="n">
        <f aca="false">($Y$2*EXP(-0.02896*9.81/8.314/(273.15+$Z$2+S$2)*$AB6))*100/287.05/(273.15+AT$2)</f>
        <v>0.941739346224949</v>
      </c>
      <c r="AU6" s="31" t="n">
        <f aca="false">($Y$2*EXP(-0.02896*9.81/8.314/(273.15+$Z$2+T$2)*$AB6))*100/287.05/(273.15+AU$2)</f>
        <v>0.929469164833839</v>
      </c>
      <c r="AV6" s="31" t="n">
        <f aca="false">($Y$2*EXP(-0.02896*9.81/8.314/(273.15+$Z$2+U$2)*$AB6))*100/287.05/(273.15+AV$2)</f>
        <v>0.917510690225395</v>
      </c>
      <c r="AW6" s="32" t="n">
        <f aca="false">($Y$2*EXP(-0.02896*9.81/8.314/(273.15+$Z$2+V$2)*$AB6))*100/287.05/(273.15+AW$2)</f>
        <v>0.905852370580473</v>
      </c>
      <c r="AX6" s="25" t="n">
        <f aca="false">AB6</f>
        <v>1850</v>
      </c>
      <c r="AZ6" s="16" t="n">
        <v>825</v>
      </c>
      <c r="BA6" s="30" t="n">
        <f aca="false">$AZ6*100/287.05/(273.15+BA$2)</f>
        <v>1.28795149090728</v>
      </c>
      <c r="BB6" s="31" t="n">
        <f aca="false">$AZ6*100/287.05/(273.15+BB$2)</f>
        <v>1.25972551039211</v>
      </c>
      <c r="BC6" s="31" t="n">
        <f aca="false">$AZ6*100/287.05/(273.15+BC$2)</f>
        <v>1.23271016597023</v>
      </c>
      <c r="BD6" s="31" t="n">
        <f aca="false">$AZ6*100/287.05/(273.15+BD$2)</f>
        <v>1.20682920510585</v>
      </c>
      <c r="BE6" s="31" t="n">
        <f aca="false">$AZ6*100/287.05/(273.15+BE$2)</f>
        <v>1.18201264732042</v>
      </c>
      <c r="BF6" s="31" t="n">
        <f aca="false">$AZ6*100/287.05/(273.15+BF$2)</f>
        <v>1.15819615231094</v>
      </c>
      <c r="BG6" s="31" t="n">
        <f aca="false">$AZ6*100/287.05/(273.15+BG$2)</f>
        <v>1.13532046295066</v>
      </c>
      <c r="BH6" s="31" t="n">
        <f aca="false">$AZ6*100/287.05/(273.15+BH$2)</f>
        <v>1.1133309130194</v>
      </c>
      <c r="BI6" s="31" t="n">
        <f aca="false">$AZ6*100/287.05/(273.15+BI$2)</f>
        <v>1.09217699105438</v>
      </c>
      <c r="BJ6" s="31" t="n">
        <f aca="false">$AZ6*100/287.05/(273.15+BJ$2)</f>
        <v>1.0718119529963</v>
      </c>
      <c r="BK6" s="31" t="n">
        <f aca="false">$AZ6*100/287.05/(273.15+BK$2)</f>
        <v>1.05219247737858</v>
      </c>
      <c r="BL6" s="31" t="n">
        <f aca="false">$AZ6*100/287.05/(273.15+BL$2)</f>
        <v>1.03327835770613</v>
      </c>
      <c r="BM6" s="31" t="n">
        <f aca="false">$AZ6*100/287.05/(273.15+BM$2)</f>
        <v>1.01503222742701</v>
      </c>
      <c r="BN6" s="31" t="n">
        <f aca="false">$AZ6*100/287.05/(273.15+BN$2)</f>
        <v>0.997419313537945</v>
      </c>
      <c r="BO6" s="31" t="n">
        <f aca="false">$AZ6*100/287.05/(273.15+BO$2)</f>
        <v>0.980407215404943</v>
      </c>
      <c r="BP6" s="31" t="n">
        <f aca="false">$AZ6*100/287.05/(273.15+BP$2)</f>
        <v>0.963965705839205</v>
      </c>
      <c r="BQ6" s="31" t="n">
        <f aca="false">$AZ6*100/287.05/(273.15+BQ$2)</f>
        <v>0.94806655185868</v>
      </c>
      <c r="BR6" s="31" t="n">
        <f aca="false">$AZ6*100/287.05/(273.15+BR$2)</f>
        <v>0.932683352899429</v>
      </c>
      <c r="BS6" s="31" t="n">
        <f aca="false">$AZ6*100/287.05/(273.15+BS$2)</f>
        <v>0.917791394526454</v>
      </c>
      <c r="BT6" s="31" t="n">
        <f aca="false">$AZ6*100/287.05/(273.15+BT$2)</f>
        <v>0.903367515938893</v>
      </c>
      <c r="BU6" s="32" t="n">
        <f aca="false">$AZ6*100/287.05/(273.15+BU$2)</f>
        <v>0.889389989775519</v>
      </c>
      <c r="BV6" s="25" t="n">
        <f aca="false">AZ6</f>
        <v>825</v>
      </c>
    </row>
    <row r="7" customFormat="false" ht="13.5" hidden="false" customHeight="true" outlineLevel="0" collapsed="false">
      <c r="A7" s="16" t="n">
        <v>1800</v>
      </c>
      <c r="B7" s="26" t="n">
        <f aca="false">$Y$2*EXP(-0.02896*9.81/8.314/(273.15+$Z$2+B$2)*$A7)</f>
        <v>782.425126284119</v>
      </c>
      <c r="C7" s="27" t="n">
        <f aca="false">$Y$2*EXP(-0.02896*9.81/8.314/(273.15+$Z$2+C$2)*$A7)</f>
        <v>786.591629866249</v>
      </c>
      <c r="D7" s="27" t="n">
        <f aca="false">$Y$2*EXP(-0.02896*9.81/8.314/(273.15+$Z$2+D$2)*$A7)</f>
        <v>790.611093309247</v>
      </c>
      <c r="E7" s="27" t="n">
        <f aca="false">$Y$2*EXP(-0.02896*9.81/8.314/(273.15+$Z$2+E$2)*$A7)</f>
        <v>794.491115872366</v>
      </c>
      <c r="F7" s="27" t="n">
        <f aca="false">$Y$2*EXP(-0.02896*9.81/8.314/(273.15+$Z$2+F$2)*$A7)</f>
        <v>798.23878576181</v>
      </c>
      <c r="G7" s="27" t="n">
        <f aca="false">$Y$2*EXP(-0.02896*9.81/8.314/(273.15+$Z$2+G$2)*$A7)</f>
        <v>801.860722034009</v>
      </c>
      <c r="H7" s="27" t="n">
        <f aca="false">$Y$2*EXP(-0.02896*9.81/8.314/(273.15+$Z$2+H$2)*$A7)</f>
        <v>805.363112480681</v>
      </c>
      <c r="I7" s="27" t="n">
        <f aca="false">$Y$2*EXP(-0.02896*9.81/8.314/(273.15+$Z$2+I$2)*$A7)</f>
        <v>808.751747933279</v>
      </c>
      <c r="J7" s="27" t="n">
        <f aca="false">$Y$2*EXP(-0.02896*9.81/8.314/(273.15+$Z$2+J$2)*$A7)</f>
        <v>812.0320533715</v>
      </c>
      <c r="K7" s="27" t="n">
        <f aca="false">$Y$2*EXP(-0.02896*9.81/8.314/(273.15+$Z$2+K$2)*$A7)</f>
        <v>815.209116174562</v>
      </c>
      <c r="L7" s="27" t="n">
        <f aca="false">$Y$2*EXP(-0.02896*9.81/8.314/(273.15+$Z$2+L$2)*$A7)</f>
        <v>818.287711814047</v>
      </c>
      <c r="M7" s="27" t="n">
        <f aca="false">$Y$2*EXP(-0.02896*9.81/8.314/(273.15+$Z$2+M$2)*$A7)</f>
        <v>821.272327252251</v>
      </c>
      <c r="N7" s="27" t="n">
        <f aca="false">$Y$2*EXP(-0.02896*9.81/8.314/(273.15+$Z$2+N$2)*$A7)</f>
        <v>824.167182279664</v>
      </c>
      <c r="O7" s="27" t="n">
        <f aca="false">$Y$2*EXP(-0.02896*9.81/8.314/(273.15+$Z$2+O$2)*$A7)</f>
        <v>826.976248998649</v>
      </c>
      <c r="P7" s="27" t="n">
        <f aca="false">$Y$2*EXP(-0.02896*9.81/8.314/(273.15+$Z$2+P$2)*$A7)</f>
        <v>829.703269637158</v>
      </c>
      <c r="Q7" s="27" t="n">
        <f aca="false">$Y$2*EXP(-0.02896*9.81/8.314/(273.15+$Z$2+Q$2)*$A7)</f>
        <v>832.35177285595</v>
      </c>
      <c r="R7" s="27" t="n">
        <f aca="false">$Y$2*EXP(-0.02896*9.81/8.314/(273.15+$Z$2+R$2)*$A7)</f>
        <v>834.925088694902</v>
      </c>
      <c r="S7" s="27" t="n">
        <f aca="false">$Y$2*EXP(-0.02896*9.81/8.314/(273.15+$Z$2+S$2)*$A7)</f>
        <v>837.426362288254</v>
      </c>
      <c r="T7" s="27" t="n">
        <f aca="false">$Y$2*EXP(-0.02896*9.81/8.314/(273.15+$Z$2+T$2)*$A7)</f>
        <v>839.858566464761</v>
      </c>
      <c r="U7" s="27" t="n">
        <f aca="false">$Y$2*EXP(-0.02896*9.81/8.314/(273.15+$Z$2+U$2)*$A7)</f>
        <v>842.2245133365</v>
      </c>
      <c r="V7" s="28" t="n">
        <f aca="false">$Y$2*EXP(-0.02896*9.81/8.314/(273.15+$Z$2+V$2)*$A7)</f>
        <v>844.526864969256</v>
      </c>
      <c r="W7" s="20" t="n">
        <f aca="false">A7</f>
        <v>1800</v>
      </c>
      <c r="X7" s="21"/>
      <c r="Y7" s="29"/>
      <c r="Z7" s="29"/>
      <c r="AA7" s="29"/>
      <c r="AB7" s="16" t="n">
        <v>1800</v>
      </c>
      <c r="AC7" s="30" t="n">
        <f aca="false">($Y$2*EXP(-0.02896*9.81/8.314/(273.15+$Z$2+B$2)*$AB7))*100/287.05/(273.15+AC$2)</f>
        <v>1.22148558535872</v>
      </c>
      <c r="AD7" s="31" t="n">
        <f aca="false">($Y$2*EXP(-0.02896*9.81/8.314/(273.15+$Z$2+C$2)*$AB7))*100/287.05/(273.15+AD$2)</f>
        <v>1.20107823321626</v>
      </c>
      <c r="AE7" s="31" t="n">
        <f aca="false">($Y$2*EXP(-0.02896*9.81/8.314/(273.15+$Z$2+D$2)*$AB7))*100/287.05/(273.15+AE$2)</f>
        <v>1.1813264630923</v>
      </c>
      <c r="AF7" s="31" t="n">
        <f aca="false">($Y$2*EXP(-0.02896*9.81/8.314/(273.15+$Z$2+E$2)*$AB7))*100/287.05/(273.15+AF$2)</f>
        <v>1.16220009919019</v>
      </c>
      <c r="AG7" s="31" t="n">
        <f aca="false">($Y$2*EXP(-0.02896*9.81/8.314/(273.15+$Z$2+F$2)*$AB7))*100/287.05/(273.15+AG$2)</f>
        <v>1.14367071557836</v>
      </c>
      <c r="AH7" s="31" t="n">
        <f aca="false">($Y$2*EXP(-0.02896*9.81/8.314/(273.15+$Z$2+G$2)*$AB7))*100/287.05/(273.15+AH$2)</f>
        <v>1.12571151872613</v>
      </c>
      <c r="AI7" s="31" t="n">
        <f aca="false">($Y$2*EXP(-0.02896*9.81/8.314/(273.15+$Z$2+H$2)*$AB7))*100/287.05/(273.15+AI$2)</f>
        <v>1.10829723843024</v>
      </c>
      <c r="AJ7" s="31" t="n">
        <f aca="false">($Y$2*EXP(-0.02896*9.81/8.314/(273.15+$Z$2+I$2)*$AB7))*100/287.05/(273.15+AJ$2)</f>
        <v>1.09140402658496</v>
      </c>
      <c r="AK7" s="31" t="n">
        <f aca="false">($Y$2*EXP(-0.02896*9.81/8.314/(273.15+$Z$2+J$2)*$AB7))*100/287.05/(273.15+AK$2)</f>
        <v>1.07500936326181</v>
      </c>
      <c r="AL7" s="31" t="n">
        <f aca="false">($Y$2*EXP(-0.02896*9.81/8.314/(273.15+$Z$2+K$2)*$AB7))*100/287.05/(273.15+AL$2)</f>
        <v>1.05909196958479</v>
      </c>
      <c r="AM7" s="31" t="n">
        <f aca="false">($Y$2*EXP(-0.02896*9.81/8.314/(273.15+$Z$2+L$2)*$AB7))*100/287.05/(273.15+AM$2)</f>
        <v>1.0436317269116</v>
      </c>
      <c r="AN7" s="31" t="n">
        <f aca="false">($Y$2*EXP(-0.02896*9.81/8.314/(273.15+$Z$2+M$2)*$AB7))*100/287.05/(273.15+AN$2)</f>
        <v>1.02860960185781</v>
      </c>
      <c r="AO7" s="31" t="n">
        <f aca="false">($Y$2*EXP(-0.02896*9.81/8.314/(273.15+$Z$2+N$2)*$AB7))*100/287.05/(273.15+AO$2)</f>
        <v>1.01400757672918</v>
      </c>
      <c r="AP7" s="31" t="n">
        <f aca="false">($Y$2*EXP(-0.02896*9.81/8.314/(273.15+$Z$2+O$2)*$AB7))*100/287.05/(273.15+AP$2)</f>
        <v>0.999808584955657</v>
      </c>
      <c r="AQ7" s="31" t="n">
        <f aca="false">($Y$2*EXP(-0.02896*9.81/8.314/(273.15+$Z$2+P$2)*$AB7))*100/287.05/(273.15+AQ$2)</f>
        <v>0.985996451148294</v>
      </c>
      <c r="AR7" s="31" t="n">
        <f aca="false">($Y$2*EXP(-0.02896*9.81/8.314/(273.15+$Z$2+Q$2)*$AB7))*100/287.05/(273.15+AR$2)</f>
        <v>0.972555835427393</v>
      </c>
      <c r="AS7" s="31" t="n">
        <f aca="false">($Y$2*EXP(-0.02896*9.81/8.314/(273.15+$Z$2+R$2)*$AB7))*100/287.05/(273.15+AS$2)</f>
        <v>0.959472181696095</v>
      </c>
      <c r="AT7" s="31" t="n">
        <f aca="false">($Y$2*EXP(-0.02896*9.81/8.314/(273.15+$Z$2+S$2)*$AB7))*100/287.05/(273.15+AT$2)</f>
        <v>0.946731669558037</v>
      </c>
      <c r="AU7" s="31" t="n">
        <f aca="false">($Y$2*EXP(-0.02896*9.81/8.314/(273.15+$Z$2+T$2)*$AB7))*100/287.05/(273.15+AU$2)</f>
        <v>0.934321169600826</v>
      </c>
      <c r="AV7" s="31" t="n">
        <f aca="false">($Y$2*EXP(-0.02896*9.81/8.314/(273.15+$Z$2+U$2)*$AB7))*100/287.05/(273.15+AV$2)</f>
        <v>0.922228201788651</v>
      </c>
      <c r="AW7" s="32" t="n">
        <f aca="false">($Y$2*EXP(-0.02896*9.81/8.314/(273.15+$Z$2+V$2)*$AB7))*100/287.05/(273.15+AW$2)</f>
        <v>0.910440896727463</v>
      </c>
      <c r="AX7" s="25" t="n">
        <f aca="false">AB7</f>
        <v>1800</v>
      </c>
      <c r="AZ7" s="16" t="n">
        <v>830</v>
      </c>
      <c r="BA7" s="30" t="n">
        <f aca="false">$AZ7*100/287.05/(273.15+BA$2)</f>
        <v>1.29575725751884</v>
      </c>
      <c r="BB7" s="31" t="n">
        <f aca="false">$AZ7*100/287.05/(273.15+BB$2)</f>
        <v>1.26736021045509</v>
      </c>
      <c r="BC7" s="31" t="n">
        <f aca="false">$AZ7*100/287.05/(273.15+BC$2)</f>
        <v>1.24018113667308</v>
      </c>
      <c r="BD7" s="31" t="n">
        <f aca="false">$AZ7*100/287.05/(273.15+BD$2)</f>
        <v>1.21414332150043</v>
      </c>
      <c r="BE7" s="31" t="n">
        <f aca="false">$AZ7*100/287.05/(273.15+BE$2)</f>
        <v>1.18917636033448</v>
      </c>
      <c r="BF7" s="31" t="n">
        <f aca="false">$AZ7*100/287.05/(273.15+BF$2)</f>
        <v>1.165215522931</v>
      </c>
      <c r="BG7" s="31" t="n">
        <f aca="false">$AZ7*100/287.05/(273.15+BG$2)</f>
        <v>1.14220119302915</v>
      </c>
      <c r="BH7" s="31" t="n">
        <f aca="false">$AZ7*100/287.05/(273.15+BH$2)</f>
        <v>1.12007837309831</v>
      </c>
      <c r="BI7" s="31" t="n">
        <f aca="false">$AZ7*100/287.05/(273.15+BI$2)</f>
        <v>1.09879624554561</v>
      </c>
      <c r="BJ7" s="31" t="n">
        <f aca="false">$AZ7*100/287.05/(273.15+BJ$2)</f>
        <v>1.07830778301446</v>
      </c>
      <c r="BK7" s="31" t="n">
        <f aca="false">$AZ7*100/287.05/(273.15+BK$2)</f>
        <v>1.0585694014839</v>
      </c>
      <c r="BL7" s="31" t="n">
        <f aca="false">$AZ7*100/287.05/(273.15+BL$2)</f>
        <v>1.03954065078313</v>
      </c>
      <c r="BM7" s="31" t="n">
        <f aca="false">$AZ7*100/287.05/(273.15+BM$2)</f>
        <v>1.02118393789627</v>
      </c>
      <c r="BN7" s="31" t="n">
        <f aca="false">$AZ7*100/287.05/(273.15+BN$2)</f>
        <v>1.00346427907454</v>
      </c>
      <c r="BO7" s="31" t="n">
        <f aca="false">$AZ7*100/287.05/(273.15+BO$2)</f>
        <v>0.986349077316488</v>
      </c>
      <c r="BP7" s="31" t="n">
        <f aca="false">$AZ7*100/287.05/(273.15+BP$2)</f>
        <v>0.96980792223823</v>
      </c>
      <c r="BQ7" s="31" t="n">
        <f aca="false">$AZ7*100/287.05/(273.15+BQ$2)</f>
        <v>0.953812409748733</v>
      </c>
      <c r="BR7" s="31" t="n">
        <f aca="false">$AZ7*100/287.05/(273.15+BR$2)</f>
        <v>0.938335979280637</v>
      </c>
      <c r="BS7" s="31" t="n">
        <f aca="false">$AZ7*100/287.05/(273.15+BS$2)</f>
        <v>0.923353766614493</v>
      </c>
      <c r="BT7" s="31" t="n">
        <f aca="false">$AZ7*100/287.05/(273.15+BT$2)</f>
        <v>0.908842470580947</v>
      </c>
      <c r="BU7" s="32" t="n">
        <f aca="false">$AZ7*100/287.05/(273.15+BU$2)</f>
        <v>0.894780232137795</v>
      </c>
      <c r="BV7" s="25" t="n">
        <f aca="false">AZ7</f>
        <v>830</v>
      </c>
    </row>
    <row r="8" customFormat="false" ht="13.5" hidden="false" customHeight="true" outlineLevel="0" collapsed="false">
      <c r="A8" s="16" t="n">
        <v>1750</v>
      </c>
      <c r="B8" s="26" t="n">
        <f aca="false">$Y$2*EXP(-0.02896*9.81/8.314/(273.15+$Z$2+B$2)*$A8)</f>
        <v>788.058629589701</v>
      </c>
      <c r="C8" s="27" t="n">
        <f aca="false">$Y$2*EXP(-0.02896*9.81/8.314/(273.15+$Z$2+C$2)*$A8)</f>
        <v>792.138261503246</v>
      </c>
      <c r="D8" s="27" t="n">
        <f aca="false">$Y$2*EXP(-0.02896*9.81/8.314/(273.15+$Z$2+D$2)*$A8)</f>
        <v>796.073350209704</v>
      </c>
      <c r="E8" s="27" t="n">
        <f aca="false">$Y$2*EXP(-0.02896*9.81/8.314/(273.15+$Z$2+E$2)*$A8)</f>
        <v>799.871397980784</v>
      </c>
      <c r="F8" s="27" t="n">
        <f aca="false">$Y$2*EXP(-0.02896*9.81/8.314/(273.15+$Z$2+F$2)*$A8)</f>
        <v>803.539400180305</v>
      </c>
      <c r="G8" s="27" t="n">
        <f aca="false">$Y$2*EXP(-0.02896*9.81/8.314/(273.15+$Z$2+G$2)*$A8)</f>
        <v>807.083887045357</v>
      </c>
      <c r="H8" s="27" t="n">
        <f aca="false">$Y$2*EXP(-0.02896*9.81/8.314/(273.15+$Z$2+H$2)*$A8)</f>
        <v>810.510961437272</v>
      </c>
      <c r="I8" s="27" t="n">
        <f aca="false">$Y$2*EXP(-0.02896*9.81/8.314/(273.15+$Z$2+I$2)*$A8)</f>
        <v>813.82633300428</v>
      </c>
      <c r="J8" s="27" t="n">
        <f aca="false">$Y$2*EXP(-0.02896*9.81/8.314/(273.15+$Z$2+J$2)*$A8)</f>
        <v>817.035349143877</v>
      </c>
      <c r="K8" s="27" t="n">
        <f aca="false">$Y$2*EXP(-0.02896*9.81/8.314/(273.15+$Z$2+K$2)*$A8)</f>
        <v>820.143023106199</v>
      </c>
      <c r="L8" s="27" t="n">
        <f aca="false">$Y$2*EXP(-0.02896*9.81/8.314/(273.15+$Z$2+L$2)*$A8)</f>
        <v>823.154059539184</v>
      </c>
      <c r="M8" s="27" t="n">
        <f aca="false">$Y$2*EXP(-0.02896*9.81/8.314/(273.15+$Z$2+M$2)*$A8)</f>
        <v>826.072877740987</v>
      </c>
      <c r="N8" s="27" t="n">
        <f aca="false">$Y$2*EXP(-0.02896*9.81/8.314/(273.15+$Z$2+N$2)*$A8)</f>
        <v>828.903632854415</v>
      </c>
      <c r="O8" s="27" t="n">
        <f aca="false">$Y$2*EXP(-0.02896*9.81/8.314/(273.15+$Z$2+O$2)*$A8)</f>
        <v>831.650235211265</v>
      </c>
      <c r="P8" s="27" t="n">
        <f aca="false">$Y$2*EXP(-0.02896*9.81/8.314/(273.15+$Z$2+P$2)*$A8)</f>
        <v>834.316368011025</v>
      </c>
      <c r="Q8" s="27" t="n">
        <f aca="false">$Y$2*EXP(-0.02896*9.81/8.314/(273.15+$Z$2+Q$2)*$A8)</f>
        <v>836.905503497803</v>
      </c>
      <c r="R8" s="27" t="n">
        <f aca="false">$Y$2*EXP(-0.02896*9.81/8.314/(273.15+$Z$2+R$2)*$A8)</f>
        <v>839.420917781337</v>
      </c>
      <c r="S8" s="27" t="n">
        <f aca="false">$Y$2*EXP(-0.02896*9.81/8.314/(273.15+$Z$2+S$2)*$A8)</f>
        <v>841.865704432079</v>
      </c>
      <c r="T8" s="27" t="n">
        <f aca="false">$Y$2*EXP(-0.02896*9.81/8.314/(273.15+$Z$2+T$2)*$A8)</f>
        <v>844.242786966375</v>
      </c>
      <c r="U8" s="27" t="n">
        <f aca="false">$Y$2*EXP(-0.02896*9.81/8.314/(273.15+$Z$2+U$2)*$A8)</f>
        <v>846.55493032548</v>
      </c>
      <c r="V8" s="28" t="n">
        <f aca="false">$Y$2*EXP(-0.02896*9.81/8.314/(273.15+$Z$2+V$2)*$A8)</f>
        <v>848.804751441269</v>
      </c>
      <c r="W8" s="20" t="n">
        <f aca="false">A8</f>
        <v>1750</v>
      </c>
      <c r="X8" s="21"/>
      <c r="Y8" s="29"/>
      <c r="Z8" s="29"/>
      <c r="AA8" s="29"/>
      <c r="AB8" s="16" t="n">
        <v>1750</v>
      </c>
      <c r="AC8" s="30" t="n">
        <f aca="false">($Y$2*EXP(-0.02896*9.81/8.314/(273.15+$Z$2+B$2)*$AB8))*100/287.05/(273.15+AC$2)</f>
        <v>1.23028034776049</v>
      </c>
      <c r="AD8" s="31" t="n">
        <f aca="false">($Y$2*EXP(-0.02896*9.81/8.314/(273.15+$Z$2+C$2)*$AB8))*100/287.05/(273.15+AD$2)</f>
        <v>1.20954760699793</v>
      </c>
      <c r="AE8" s="31" t="n">
        <f aca="false">($Y$2*EXP(-0.02896*9.81/8.314/(273.15+$Z$2+D$2)*$AB8))*100/287.05/(273.15+AE$2)</f>
        <v>1.18948813534725</v>
      </c>
      <c r="AF8" s="31" t="n">
        <f aca="false">($Y$2*EXP(-0.02896*9.81/8.314/(273.15+$Z$2+E$2)*$AB8))*100/287.05/(273.15+AF$2)</f>
        <v>1.17007050110552</v>
      </c>
      <c r="AG8" s="31" t="n">
        <f aca="false">($Y$2*EXP(-0.02896*9.81/8.314/(273.15+$Z$2+F$2)*$AB8))*100/287.05/(273.15+AG$2)</f>
        <v>1.15126513167682</v>
      </c>
      <c r="AH8" s="31" t="n">
        <f aca="false">($Y$2*EXP(-0.02896*9.81/8.314/(273.15+$Z$2+G$2)*$AB8))*100/287.05/(273.15+AH$2)</f>
        <v>1.13304418493101</v>
      </c>
      <c r="AI8" s="31" t="n">
        <f aca="false">($Y$2*EXP(-0.02896*9.81/8.314/(273.15+$Z$2+H$2)*$AB8))*100/287.05/(273.15+AI$2)</f>
        <v>1.11538143026127</v>
      </c>
      <c r="AJ8" s="31" t="n">
        <f aca="false">($Y$2*EXP(-0.02896*9.81/8.314/(273.15+$Z$2+I$2)*$AB8))*100/287.05/(273.15+AJ$2)</f>
        <v>1.09825213862168</v>
      </c>
      <c r="AK8" s="31" t="n">
        <f aca="false">($Y$2*EXP(-0.02896*9.81/8.314/(273.15+$Z$2+J$2)*$AB8))*100/287.05/(273.15+AK$2)</f>
        <v>1.08163298086427</v>
      </c>
      <c r="AL8" s="31" t="n">
        <f aca="false">($Y$2*EXP(-0.02896*9.81/8.314/(273.15+$Z$2+K$2)*$AB8))*100/287.05/(273.15+AL$2)</f>
        <v>1.06550193373545</v>
      </c>
      <c r="AM8" s="31" t="n">
        <f aca="false">($Y$2*EXP(-0.02896*9.81/8.314/(273.15+$Z$2+L$2)*$AB8))*100/287.05/(273.15+AM$2)</f>
        <v>1.04983819293426</v>
      </c>
      <c r="AN8" s="31" t="n">
        <f aca="false">($Y$2*EXP(-0.02896*9.81/8.314/(273.15+$Z$2+M$2)*$AB8))*100/287.05/(273.15+AN$2)</f>
        <v>1.0346220926761</v>
      </c>
      <c r="AO8" s="31" t="n">
        <f aca="false">($Y$2*EXP(-0.02896*9.81/8.314/(273.15+$Z$2+N$2)*$AB8))*100/287.05/(273.15+AO$2)</f>
        <v>1.01983503124674</v>
      </c>
      <c r="AP8" s="31" t="n">
        <f aca="false">($Y$2*EXP(-0.02896*9.81/8.314/(273.15+$Z$2+O$2)*$AB8))*100/287.05/(273.15+AP$2)</f>
        <v>1.00545940207041</v>
      </c>
      <c r="AQ8" s="31" t="n">
        <f aca="false">($Y$2*EXP(-0.02896*9.81/8.314/(273.15+$Z$2+P$2)*$AB8))*100/287.05/(273.15+AQ$2)</f>
        <v>0.991478529852672</v>
      </c>
      <c r="AR8" s="31" t="n">
        <f aca="false">($Y$2*EXP(-0.02896*9.81/8.314/(273.15+$Z$2+Q$2)*$AB8))*100/287.05/(273.15+AR$2)</f>
        <v>0.977876611393909</v>
      </c>
      <c r="AS8" s="31" t="n">
        <f aca="false">($Y$2*EXP(-0.02896*9.81/8.314/(273.15+$Z$2+R$2)*$AB8))*100/287.05/(273.15+AS$2)</f>
        <v>0.964638660701819</v>
      </c>
      <c r="AT8" s="31" t="n">
        <f aca="false">($Y$2*EXP(-0.02896*9.81/8.314/(273.15+$Z$2+S$2)*$AB8))*100/287.05/(273.15+AT$2)</f>
        <v>0.951750458061516</v>
      </c>
      <c r="AU8" s="31" t="n">
        <f aca="false">($Y$2*EXP(-0.02896*9.81/8.314/(273.15+$Z$2+T$2)*$AB8))*100/287.05/(273.15+AU$2)</f>
        <v>0.939198502750023</v>
      </c>
      <c r="AV8" s="31" t="n">
        <f aca="false">($Y$2*EXP(-0.02896*9.81/8.314/(273.15+$Z$2+U$2)*$AB8))*100/287.05/(273.15+AV$2)</f>
        <v>0.926969969107821</v>
      </c>
      <c r="AW8" s="32" t="n">
        <f aca="false">($Y$2*EXP(-0.02896*9.81/8.314/(273.15+$Z$2+V$2)*$AB8))*100/287.05/(273.15+AW$2)</f>
        <v>0.915052665703954</v>
      </c>
      <c r="AX8" s="25" t="n">
        <f aca="false">AB8</f>
        <v>1750</v>
      </c>
      <c r="AZ8" s="16" t="n">
        <v>835</v>
      </c>
      <c r="BA8" s="30" t="n">
        <f aca="false">$AZ8*100/287.05/(273.15+BA$2)</f>
        <v>1.3035630241304</v>
      </c>
      <c r="BB8" s="31" t="n">
        <f aca="false">$AZ8*100/287.05/(273.15+BB$2)</f>
        <v>1.27499491051807</v>
      </c>
      <c r="BC8" s="31" t="n">
        <f aca="false">$AZ8*100/287.05/(273.15+BC$2)</f>
        <v>1.24765210737593</v>
      </c>
      <c r="BD8" s="31" t="n">
        <f aca="false">$AZ8*100/287.05/(273.15+BD$2)</f>
        <v>1.22145743789502</v>
      </c>
      <c r="BE8" s="31" t="n">
        <f aca="false">$AZ8*100/287.05/(273.15+BE$2)</f>
        <v>1.19634007334854</v>
      </c>
      <c r="BF8" s="31" t="n">
        <f aca="false">$AZ8*100/287.05/(273.15+BF$2)</f>
        <v>1.17223489355107</v>
      </c>
      <c r="BG8" s="31" t="n">
        <f aca="false">$AZ8*100/287.05/(273.15+BG$2)</f>
        <v>1.14908192310764</v>
      </c>
      <c r="BH8" s="31" t="n">
        <f aca="false">$AZ8*100/287.05/(273.15+BH$2)</f>
        <v>1.12682583317721</v>
      </c>
      <c r="BI8" s="31" t="n">
        <f aca="false">$AZ8*100/287.05/(273.15+BI$2)</f>
        <v>1.10541550003685</v>
      </c>
      <c r="BJ8" s="31" t="n">
        <f aca="false">$AZ8*100/287.05/(273.15+BJ$2)</f>
        <v>1.08480361303262</v>
      </c>
      <c r="BK8" s="31" t="n">
        <f aca="false">$AZ8*100/287.05/(273.15+BK$2)</f>
        <v>1.06494632558923</v>
      </c>
      <c r="BL8" s="31" t="n">
        <f aca="false">$AZ8*100/287.05/(273.15+BL$2)</f>
        <v>1.04580294386014</v>
      </c>
      <c r="BM8" s="31" t="n">
        <f aca="false">$AZ8*100/287.05/(273.15+BM$2)</f>
        <v>1.02733564836552</v>
      </c>
      <c r="BN8" s="31" t="n">
        <f aca="false">$AZ8*100/287.05/(273.15+BN$2)</f>
        <v>1.00950924461113</v>
      </c>
      <c r="BO8" s="31" t="n">
        <f aca="false">$AZ8*100/287.05/(273.15+BO$2)</f>
        <v>0.992290939228033</v>
      </c>
      <c r="BP8" s="31" t="n">
        <f aca="false">$AZ8*100/287.05/(273.15+BP$2)</f>
        <v>0.975650138637256</v>
      </c>
      <c r="BQ8" s="31" t="n">
        <f aca="false">$AZ8*100/287.05/(273.15+BQ$2)</f>
        <v>0.959558267638786</v>
      </c>
      <c r="BR8" s="31" t="n">
        <f aca="false">$AZ8*100/287.05/(273.15+BR$2)</f>
        <v>0.943988605661846</v>
      </c>
      <c r="BS8" s="31" t="n">
        <f aca="false">$AZ8*100/287.05/(273.15+BS$2)</f>
        <v>0.928916138702532</v>
      </c>
      <c r="BT8" s="31" t="n">
        <f aca="false">$AZ8*100/287.05/(273.15+BT$2)</f>
        <v>0.914317425223001</v>
      </c>
      <c r="BU8" s="32" t="n">
        <f aca="false">$AZ8*100/287.05/(273.15+BU$2)</f>
        <v>0.900170474500071</v>
      </c>
      <c r="BV8" s="25" t="n">
        <f aca="false">AZ8</f>
        <v>835</v>
      </c>
    </row>
    <row r="9" customFormat="false" ht="13.5" hidden="false" customHeight="true" outlineLevel="0" collapsed="false">
      <c r="A9" s="16" t="n">
        <v>1700</v>
      </c>
      <c r="B9" s="26" t="n">
        <f aca="false">$Y$2*EXP(-0.02896*9.81/8.314/(273.15+$Z$2+B$2)*$A9)</f>
        <v>793.732694424339</v>
      </c>
      <c r="C9" s="27" t="n">
        <f aca="false">$Y$2*EXP(-0.02896*9.81/8.314/(273.15+$Z$2+C$2)*$A9)</f>
        <v>797.724005077555</v>
      </c>
      <c r="D9" s="27" t="n">
        <f aca="false">$Y$2*EXP(-0.02896*9.81/8.314/(273.15+$Z$2+D$2)*$A9)</f>
        <v>801.573345323929</v>
      </c>
      <c r="E9" s="27" t="n">
        <f aca="false">$Y$2*EXP(-0.02896*9.81/8.314/(273.15+$Z$2+E$2)*$A9)</f>
        <v>805.288115280216</v>
      </c>
      <c r="F9" s="27" t="n">
        <f aca="false">$Y$2*EXP(-0.02896*9.81/8.314/(273.15+$Z$2+F$2)*$A9)</f>
        <v>808.875212729628</v>
      </c>
      <c r="G9" s="27" t="n">
        <f aca="false">$Y$2*EXP(-0.02896*9.81/8.314/(273.15+$Z$2+G$2)*$A9)</f>
        <v>812.341074739181</v>
      </c>
      <c r="H9" s="27" t="n">
        <f aca="false">$Y$2*EXP(-0.02896*9.81/8.314/(273.15+$Z$2+H$2)*$A9)</f>
        <v>815.691715239477</v>
      </c>
      <c r="I9" s="27" t="n">
        <f aca="false">$Y$2*EXP(-0.02896*9.81/8.314/(273.15+$Z$2+I$2)*$A9)</f>
        <v>818.932759012514</v>
      </c>
      <c r="J9" s="27" t="n">
        <f aca="false">$Y$2*EXP(-0.02896*9.81/8.314/(273.15+$Z$2+J$2)*$A9)</f>
        <v>822.069472478396</v>
      </c>
      <c r="K9" s="27" t="n">
        <f aca="false">$Y$2*EXP(-0.02896*9.81/8.314/(273.15+$Z$2+K$2)*$A9)</f>
        <v>825.106791624425</v>
      </c>
      <c r="L9" s="27" t="n">
        <f aca="false">$Y$2*EXP(-0.02896*9.81/8.314/(273.15+$Z$2+L$2)*$A9)</f>
        <v>828.049347378952</v>
      </c>
      <c r="M9" s="27" t="n">
        <f aca="false">$Y$2*EXP(-0.02896*9.81/8.314/(273.15+$Z$2+M$2)*$A9)</f>
        <v>830.901488696671</v>
      </c>
      <c r="N9" s="27" t="n">
        <f aca="false">$Y$2*EXP(-0.02896*9.81/8.314/(273.15+$Z$2+N$2)*$A9)</f>
        <v>833.66730359096</v>
      </c>
      <c r="O9" s="27" t="n">
        <f aca="false">$Y$2*EXP(-0.02896*9.81/8.314/(273.15+$Z$2+O$2)*$A9)</f>
        <v>836.350638321757</v>
      </c>
      <c r="P9" s="27" t="n">
        <f aca="false">$Y$2*EXP(-0.02896*9.81/8.314/(273.15+$Z$2+P$2)*$A9)</f>
        <v>838.955114923817</v>
      </c>
      <c r="Q9" s="27" t="n">
        <f aca="false">$Y$2*EXP(-0.02896*9.81/8.314/(273.15+$Z$2+Q$2)*$A9)</f>
        <v>841.484147239423</v>
      </c>
      <c r="R9" s="27" t="n">
        <f aca="false">$Y$2*EXP(-0.02896*9.81/8.314/(273.15+$Z$2+R$2)*$A9)</f>
        <v>843.940955601523</v>
      </c>
      <c r="S9" s="27" t="n">
        <f aca="false">$Y$2*EXP(-0.02896*9.81/8.314/(273.15+$Z$2+S$2)*$A9)</f>
        <v>846.328580297265</v>
      </c>
      <c r="T9" s="27" t="n">
        <f aca="false">$Y$2*EXP(-0.02896*9.81/8.314/(273.15+$Z$2+T$2)*$A9)</f>
        <v>848.649893927893</v>
      </c>
      <c r="U9" s="27" t="n">
        <f aca="false">$Y$2*EXP(-0.02896*9.81/8.314/(273.15+$Z$2+U$2)*$A9)</f>
        <v>850.907612768625</v>
      </c>
      <c r="V9" s="28" t="n">
        <f aca="false">$Y$2*EXP(-0.02896*9.81/8.314/(273.15+$Z$2+V$2)*$A9)</f>
        <v>853.104307221183</v>
      </c>
      <c r="W9" s="20" t="n">
        <f aca="false">A9</f>
        <v>1700</v>
      </c>
      <c r="X9" s="21"/>
      <c r="Y9" s="29"/>
      <c r="Z9" s="29"/>
      <c r="AA9" s="29"/>
      <c r="AB9" s="16" t="n">
        <v>1700</v>
      </c>
      <c r="AC9" s="30" t="n">
        <f aca="false">($Y$2*EXP(-0.02896*9.81/8.314/(273.15+$Z$2+B$2)*$AB9))*100/287.05/(273.15+AC$2)</f>
        <v>1.23913843292809</v>
      </c>
      <c r="AD9" s="31" t="n">
        <f aca="false">($Y$2*EXP(-0.02896*9.81/8.314/(273.15+$Z$2+C$2)*$AB9))*100/287.05/(273.15+AD$2)</f>
        <v>1.21807670236165</v>
      </c>
      <c r="AE9" s="31" t="n">
        <f aca="false">($Y$2*EXP(-0.02896*9.81/8.314/(273.15+$Z$2+D$2)*$AB9))*100/287.05/(273.15+AE$2)</f>
        <v>1.19770619582009</v>
      </c>
      <c r="AF9" s="31" t="n">
        <f aca="false">($Y$2*EXP(-0.02896*9.81/8.314/(273.15+$Z$2+E$2)*$AB9))*100/287.05/(273.15+AF$2)</f>
        <v>1.17799420126644</v>
      </c>
      <c r="AG9" s="31" t="n">
        <f aca="false">($Y$2*EXP(-0.02896*9.81/8.314/(273.15+$Z$2+F$2)*$AB9))*100/287.05/(273.15+AG$2)</f>
        <v>1.15890997763686</v>
      </c>
      <c r="AH9" s="31" t="n">
        <f aca="false">($Y$2*EXP(-0.02896*9.81/8.314/(273.15+$Z$2+G$2)*$AB9))*100/287.05/(273.15+AH$2)</f>
        <v>1.14042461469946</v>
      </c>
      <c r="AI9" s="31" t="n">
        <f aca="false">($Y$2*EXP(-0.02896*9.81/8.314/(273.15+$Z$2+H$2)*$AB9))*100/287.05/(273.15+AI$2)</f>
        <v>1.12251090396448</v>
      </c>
      <c r="AJ9" s="31" t="n">
        <f aca="false">($Y$2*EXP(-0.02896*9.81/8.314/(273.15+$Z$2+I$2)*$AB9))*100/287.05/(273.15+AJ$2)</f>
        <v>1.10514321974897</v>
      </c>
      <c r="AK9" s="31" t="n">
        <f aca="false">($Y$2*EXP(-0.02896*9.81/8.314/(273.15+$Z$2+J$2)*$AB9))*100/287.05/(273.15+AK$2)</f>
        <v>1.08829740956256</v>
      </c>
      <c r="AL9" s="31" t="n">
        <f aca="false">($Y$2*EXP(-0.02896*9.81/8.314/(273.15+$Z$2+K$2)*$AB9))*100/287.05/(273.15+AL$2)</f>
        <v>1.07195069304423</v>
      </c>
      <c r="AM9" s="31" t="n">
        <f aca="false">($Y$2*EXP(-0.02896*9.81/8.314/(273.15+$Z$2+L$2)*$AB9))*100/287.05/(273.15+AM$2)</f>
        <v>1.05608156873985</v>
      </c>
      <c r="AN9" s="31" t="n">
        <f aca="false">($Y$2*EXP(-0.02896*9.81/8.314/(273.15+$Z$2+M$2)*$AB9))*100/287.05/(273.15+AN$2)</f>
        <v>1.04066972806797</v>
      </c>
      <c r="AO9" s="31" t="n">
        <f aca="false">($Y$2*EXP(-0.02896*9.81/8.314/(273.15+$Z$2+N$2)*$AB9))*100/287.05/(273.15+AO$2)</f>
        <v>1.02569597587516</v>
      </c>
      <c r="AP9" s="31" t="n">
        <f aca="false">($Y$2*EXP(-0.02896*9.81/8.314/(273.15+$Z$2+O$2)*$AB9))*100/287.05/(273.15+AP$2)</f>
        <v>1.01114215703262</v>
      </c>
      <c r="AQ9" s="31" t="n">
        <f aca="false">($Y$2*EXP(-0.02896*9.81/8.314/(273.15+$Z$2+P$2)*$AB9))*100/287.05/(273.15+AQ$2)</f>
        <v>0.996991088572355</v>
      </c>
      <c r="AR9" s="31" t="n">
        <f aca="false">($Y$2*EXP(-0.02896*9.81/8.314/(273.15+$Z$2+Q$2)*$AB9))*100/287.05/(273.15+AR$2)</f>
        <v>0.983226496904426</v>
      </c>
      <c r="AS9" s="31" t="n">
        <f aca="false">($Y$2*EXP(-0.02896*9.81/8.314/(273.15+$Z$2+R$2)*$AB9))*100/287.05/(273.15+AS$2)</f>
        <v>0.96983295969631</v>
      </c>
      <c r="AT9" s="31" t="n">
        <f aca="false">($Y$2*EXP(-0.02896*9.81/8.314/(273.15+$Z$2+S$2)*$AB9))*100/287.05/(273.15+AT$2)</f>
        <v>0.956795852031838</v>
      </c>
      <c r="AU9" s="31" t="n">
        <f aca="false">($Y$2*EXP(-0.02896*9.81/8.314/(273.15+$Z$2+T$2)*$AB9))*100/287.05/(273.15+AU$2)</f>
        <v>0.944101296500373</v>
      </c>
      <c r="AV9" s="31" t="n">
        <f aca="false">($Y$2*EXP(-0.02896*9.81/8.314/(273.15+$Z$2+U$2)*$AB9))*100/287.05/(273.15+AV$2)</f>
        <v>0.931736116897317</v>
      </c>
      <c r="AW9" s="32" t="n">
        <f aca="false">($Y$2*EXP(-0.02896*9.81/8.314/(273.15+$Z$2+V$2)*$AB9))*100/287.05/(273.15+AW$2)</f>
        <v>0.919687795244726</v>
      </c>
      <c r="AX9" s="25" t="n">
        <f aca="false">AB9</f>
        <v>1700</v>
      </c>
      <c r="AZ9" s="16" t="n">
        <v>840</v>
      </c>
      <c r="BA9" s="30" t="n">
        <f aca="false">$AZ9*100/287.05/(273.15+BA$2)</f>
        <v>1.31136879074196</v>
      </c>
      <c r="BB9" s="31" t="n">
        <f aca="false">$AZ9*100/287.05/(273.15+BB$2)</f>
        <v>1.28262961058105</v>
      </c>
      <c r="BC9" s="31" t="n">
        <f aca="false">$AZ9*100/287.05/(273.15+BC$2)</f>
        <v>1.25512307807878</v>
      </c>
      <c r="BD9" s="31" t="n">
        <f aca="false">$AZ9*100/287.05/(273.15+BD$2)</f>
        <v>1.2287715542896</v>
      </c>
      <c r="BE9" s="31" t="n">
        <f aca="false">$AZ9*100/287.05/(273.15+BE$2)</f>
        <v>1.2035037863626</v>
      </c>
      <c r="BF9" s="31" t="n">
        <f aca="false">$AZ9*100/287.05/(273.15+BF$2)</f>
        <v>1.17925426417114</v>
      </c>
      <c r="BG9" s="31" t="n">
        <f aca="false">$AZ9*100/287.05/(273.15+BG$2)</f>
        <v>1.15596265318612</v>
      </c>
      <c r="BH9" s="31" t="n">
        <f aca="false">$AZ9*100/287.05/(273.15+BH$2)</f>
        <v>1.13357329325612</v>
      </c>
      <c r="BI9" s="31" t="n">
        <f aca="false">$AZ9*100/287.05/(273.15+BI$2)</f>
        <v>1.11203475452809</v>
      </c>
      <c r="BJ9" s="31" t="n">
        <f aca="false">$AZ9*100/287.05/(273.15+BJ$2)</f>
        <v>1.09129944305078</v>
      </c>
      <c r="BK9" s="31" t="n">
        <f aca="false">$AZ9*100/287.05/(273.15+BK$2)</f>
        <v>1.07132324969455</v>
      </c>
      <c r="BL9" s="31" t="n">
        <f aca="false">$AZ9*100/287.05/(273.15+BL$2)</f>
        <v>1.05206523693715</v>
      </c>
      <c r="BM9" s="31" t="n">
        <f aca="false">$AZ9*100/287.05/(273.15+BM$2)</f>
        <v>1.03348735883478</v>
      </c>
      <c r="BN9" s="31" t="n">
        <f aca="false">$AZ9*100/287.05/(273.15+BN$2)</f>
        <v>1.01555421014773</v>
      </c>
      <c r="BO9" s="31" t="n">
        <f aca="false">$AZ9*100/287.05/(273.15+BO$2)</f>
        <v>0.998232801139578</v>
      </c>
      <c r="BP9" s="31" t="n">
        <f aca="false">$AZ9*100/287.05/(273.15+BP$2)</f>
        <v>0.981492355036281</v>
      </c>
      <c r="BQ9" s="31" t="n">
        <f aca="false">$AZ9*100/287.05/(273.15+BQ$2)</f>
        <v>0.965304125528838</v>
      </c>
      <c r="BR9" s="31" t="n">
        <f aca="false">$AZ9*100/287.05/(273.15+BR$2)</f>
        <v>0.949641232043055</v>
      </c>
      <c r="BS9" s="31" t="n">
        <f aca="false">$AZ9*100/287.05/(273.15+BS$2)</f>
        <v>0.934478510790571</v>
      </c>
      <c r="BT9" s="31" t="n">
        <f aca="false">$AZ9*100/287.05/(273.15+BT$2)</f>
        <v>0.919792379865055</v>
      </c>
      <c r="BU9" s="32" t="n">
        <f aca="false">$AZ9*100/287.05/(273.15+BU$2)</f>
        <v>0.905560716862346</v>
      </c>
      <c r="BV9" s="25" t="n">
        <f aca="false">AZ9</f>
        <v>840</v>
      </c>
    </row>
    <row r="10" customFormat="false" ht="13.5" hidden="false" customHeight="true" outlineLevel="0" collapsed="false">
      <c r="A10" s="16" t="n">
        <v>1650</v>
      </c>
      <c r="B10" s="26" t="n">
        <f aca="false">$Y$2*EXP(-0.02896*9.81/8.314/(273.15+$Z$2+B$2)*$A10)</f>
        <v>799.44761283324</v>
      </c>
      <c r="C10" s="27" t="n">
        <f aca="false">$Y$2*EXP(-0.02896*9.81/8.314/(273.15+$Z$2+C$2)*$A10)</f>
        <v>803.349136386043</v>
      </c>
      <c r="D10" s="27" t="n">
        <f aca="false">$Y$2*EXP(-0.02896*9.81/8.314/(273.15+$Z$2+D$2)*$A10)</f>
        <v>807.111339381654</v>
      </c>
      <c r="E10" s="27" t="n">
        <f aca="false">$Y$2*EXP(-0.02896*9.81/8.314/(273.15+$Z$2+E$2)*$A10)</f>
        <v>810.741514509238</v>
      </c>
      <c r="F10" s="27" t="n">
        <f aca="false">$Y$2*EXP(-0.02896*9.81/8.314/(273.15+$Z$2+F$2)*$A10)</f>
        <v>814.246457138988</v>
      </c>
      <c r="G10" s="27" t="n">
        <f aca="false">$Y$2*EXP(-0.02896*9.81/8.314/(273.15+$Z$2+G$2)*$A10)</f>
        <v>817.632506732628</v>
      </c>
      <c r="H10" s="27" t="n">
        <f aca="false">$Y$2*EXP(-0.02896*9.81/8.314/(273.15+$Z$2+H$2)*$A10)</f>
        <v>820.905584213761</v>
      </c>
      <c r="I10" s="27" t="n">
        <f aca="false">$Y$2*EXP(-0.02896*9.81/8.314/(273.15+$Z$2+I$2)*$A10)</f>
        <v>824.071225746784</v>
      </c>
      <c r="J10" s="27" t="n">
        <f aca="false">$Y$2*EXP(-0.02896*9.81/8.314/(273.15+$Z$2+J$2)*$A10)</f>
        <v>827.134613317571</v>
      </c>
      <c r="K10" s="27" t="n">
        <f aca="false">$Y$2*EXP(-0.02896*9.81/8.314/(273.15+$Z$2+K$2)*$A10)</f>
        <v>830.100602461134</v>
      </c>
      <c r="L10" s="27" t="n">
        <f aca="false">$Y$2*EXP(-0.02896*9.81/8.314/(273.15+$Z$2+L$2)*$A10)</f>
        <v>832.973747439885</v>
      </c>
      <c r="M10" s="27" t="n">
        <f aca="false">$Y$2*EXP(-0.02896*9.81/8.314/(273.15+$Z$2+M$2)*$A10)</f>
        <v>835.758324140037</v>
      </c>
      <c r="N10" s="27" t="n">
        <f aca="false">$Y$2*EXP(-0.02896*9.81/8.314/(273.15+$Z$2+N$2)*$A10)</f>
        <v>838.458350922307</v>
      </c>
      <c r="O10" s="27" t="n">
        <f aca="false">$Y$2*EXP(-0.02896*9.81/8.314/(273.15+$Z$2+O$2)*$A10)</f>
        <v>841.077607635763</v>
      </c>
      <c r="P10" s="27" t="n">
        <f aca="false">$Y$2*EXP(-0.02896*9.81/8.314/(273.15+$Z$2+P$2)*$A10)</f>
        <v>843.619652979807</v>
      </c>
      <c r="Q10" s="27" t="n">
        <f aca="false">$Y$2*EXP(-0.02896*9.81/8.314/(273.15+$Z$2+Q$2)*$A10)</f>
        <v>846.087840378406</v>
      </c>
      <c r="R10" s="27" t="n">
        <f aca="false">$Y$2*EXP(-0.02896*9.81/8.314/(273.15+$Z$2+R$2)*$A10)</f>
        <v>848.48533251246</v>
      </c>
      <c r="S10" s="27" t="n">
        <f aca="false">$Y$2*EXP(-0.02896*9.81/8.314/(273.15+$Z$2+S$2)*$A10)</f>
        <v>850.815114640142</v>
      </c>
      <c r="T10" s="27" t="n">
        <f aca="false">$Y$2*EXP(-0.02896*9.81/8.314/(273.15+$Z$2+T$2)*$A10)</f>
        <v>853.080006820963</v>
      </c>
      <c r="U10" s="27" t="n">
        <f aca="false">$Y$2*EXP(-0.02896*9.81/8.314/(273.15+$Z$2+U$2)*$A10)</f>
        <v>855.282675146932</v>
      </c>
      <c r="V10" s="28" t="n">
        <f aca="false">$Y$2*EXP(-0.02896*9.81/8.314/(273.15+$Z$2+V$2)*$A10)</f>
        <v>857.425642073225</v>
      </c>
      <c r="W10" s="20" t="n">
        <f aca="false">A10</f>
        <v>1650</v>
      </c>
      <c r="X10" s="21"/>
      <c r="Y10" s="29"/>
      <c r="Z10" s="29"/>
      <c r="AA10" s="29"/>
      <c r="AB10" s="16" t="n">
        <v>1650</v>
      </c>
      <c r="AC10" s="30" t="n">
        <f aca="false">($Y$2*EXP(-0.02896*9.81/8.314/(273.15+$Z$2+B$2)*$AB10))*100/287.05/(273.15+AC$2)</f>
        <v>1.24806029678889</v>
      </c>
      <c r="AD10" s="31" t="n">
        <f aca="false">($Y$2*EXP(-0.02896*9.81/8.314/(273.15+$Z$2+C$2)*$AB10))*100/287.05/(273.15+AD$2)</f>
        <v>1.22666594043269</v>
      </c>
      <c r="AE10" s="31" t="n">
        <f aca="false">($Y$2*EXP(-0.02896*9.81/8.314/(273.15+$Z$2+D$2)*$AB10))*100/287.05/(273.15+AE$2)</f>
        <v>1.20598103409165</v>
      </c>
      <c r="AF10" s="31" t="n">
        <f aca="false">($Y$2*EXP(-0.02896*9.81/8.314/(273.15+$Z$2+E$2)*$AB10))*100/287.05/(273.15+AF$2)</f>
        <v>1.18597156060788</v>
      </c>
      <c r="AG10" s="31" t="n">
        <f aca="false">($Y$2*EXP(-0.02896*9.81/8.314/(273.15+$Z$2+F$2)*$AB10))*100/287.05/(273.15+AG$2)</f>
        <v>1.16660558833227</v>
      </c>
      <c r="AH10" s="31" t="n">
        <f aca="false">($Y$2*EXP(-0.02896*9.81/8.314/(273.15+$Z$2+G$2)*$AB10))*100/287.05/(273.15+AH$2)</f>
        <v>1.14785311915403</v>
      </c>
      <c r="AI10" s="31" t="n">
        <f aca="false">($Y$2*EXP(-0.02896*9.81/8.314/(273.15+$Z$2+H$2)*$AB10))*100/287.05/(273.15+AI$2)</f>
        <v>1.12968594897981</v>
      </c>
      <c r="AJ10" s="31" t="n">
        <f aca="false">($Y$2*EXP(-0.02896*9.81/8.314/(273.15+$Z$2+I$2)*$AB10))*100/287.05/(273.15+AJ$2)</f>
        <v>1.11207753958023</v>
      </c>
      <c r="AK10" s="31" t="n">
        <f aca="false">($Y$2*EXP(-0.02896*9.81/8.314/(273.15+$Z$2+J$2)*$AB10))*100/287.05/(273.15+AK$2)</f>
        <v>1.09500290081225</v>
      </c>
      <c r="AL10" s="31" t="n">
        <f aca="false">($Y$2*EXP(-0.02896*9.81/8.314/(273.15+$Z$2+K$2)*$AB10))*100/287.05/(273.15+AL$2)</f>
        <v>1.07843848231185</v>
      </c>
      <c r="AM10" s="31" t="n">
        <f aca="false">($Y$2*EXP(-0.02896*9.81/8.314/(273.15+$Z$2+L$2)*$AB10))*100/287.05/(273.15+AM$2)</f>
        <v>1.06236207383041</v>
      </c>
      <c r="AN10" s="31" t="n">
        <f aca="false">($Y$2*EXP(-0.02896*9.81/8.314/(273.15+$Z$2+M$2)*$AB10))*100/287.05/(273.15+AN$2)</f>
        <v>1.0467527134626</v>
      </c>
      <c r="AO10" s="31" t="n">
        <f aca="false">($Y$2*EXP(-0.02896*9.81/8.314/(273.15+$Z$2+N$2)*$AB10))*100/287.05/(273.15+AO$2)</f>
        <v>1.03159060308054</v>
      </c>
      <c r="AP10" s="31" t="n">
        <f aca="false">($Y$2*EXP(-0.02896*9.81/8.314/(273.15+$Z$2+O$2)*$AB10))*100/287.05/(273.15+AP$2)</f>
        <v>1.01685703035176</v>
      </c>
      <c r="AQ10" s="31" t="n">
        <f aca="false">($Y$2*EXP(-0.02896*9.81/8.314/(273.15+$Z$2+P$2)*$AB10))*100/287.05/(273.15+AQ$2)</f>
        <v>1.00253429677432</v>
      </c>
      <c r="AR10" s="31" t="n">
        <f aca="false">($Y$2*EXP(-0.02896*9.81/8.314/(273.15+$Z$2+Q$2)*$AB10))*100/287.05/(273.15+AR$2)</f>
        <v>0.988605651214956</v>
      </c>
      <c r="AS10" s="31" t="n">
        <f aca="false">($Y$2*EXP(-0.02896*9.81/8.314/(273.15+$Z$2+R$2)*$AB10))*100/287.05/(273.15+AS$2)</f>
        <v>0.975055228482126</v>
      </c>
      <c r="AT10" s="31" t="n">
        <f aca="false">($Y$2*EXP(-0.02896*9.81/8.314/(273.15+$Z$2+S$2)*$AB10))*100/287.05/(273.15+AT$2)</f>
        <v>0.961867992509187</v>
      </c>
      <c r="AU10" s="31" t="n">
        <f aca="false">($Y$2*EXP(-0.02896*9.81/8.314/(273.15+$Z$2+T$2)*$AB10))*100/287.05/(273.15+AU$2)</f>
        <v>0.949029683761028</v>
      </c>
      <c r="AV10" s="31" t="n">
        <f aca="false">($Y$2*EXP(-0.02896*9.81/8.314/(273.15+$Z$2+U$2)*$AB10))*100/287.05/(273.15+AV$2)</f>
        <v>0.936526770512794</v>
      </c>
      <c r="AW10" s="32" t="n">
        <f aca="false">($Y$2*EXP(-0.02896*9.81/8.314/(273.15+$Z$2+V$2)*$AB10))*100/287.05/(273.15+AW$2)</f>
        <v>0.924346403680937</v>
      </c>
      <c r="AX10" s="25" t="n">
        <f aca="false">AB10</f>
        <v>1650</v>
      </c>
      <c r="AZ10" s="16" t="n">
        <v>845</v>
      </c>
      <c r="BA10" s="30" t="n">
        <f aca="false">$AZ10*100/287.05/(273.15+BA$2)</f>
        <v>1.31917455735351</v>
      </c>
      <c r="BB10" s="31" t="n">
        <f aca="false">$AZ10*100/287.05/(273.15+BB$2)</f>
        <v>1.29026431064404</v>
      </c>
      <c r="BC10" s="31" t="n">
        <f aca="false">$AZ10*100/287.05/(273.15+BC$2)</f>
        <v>1.26259404878163</v>
      </c>
      <c r="BD10" s="31" t="n">
        <f aca="false">$AZ10*100/287.05/(273.15+BD$2)</f>
        <v>1.23608567068418</v>
      </c>
      <c r="BE10" s="31" t="n">
        <f aca="false">$AZ10*100/287.05/(273.15+BE$2)</f>
        <v>1.21066749937667</v>
      </c>
      <c r="BF10" s="31" t="n">
        <f aca="false">$AZ10*100/287.05/(273.15+BF$2)</f>
        <v>1.1862736347912</v>
      </c>
      <c r="BG10" s="31" t="n">
        <f aca="false">$AZ10*100/287.05/(273.15+BG$2)</f>
        <v>1.16284338326461</v>
      </c>
      <c r="BH10" s="31" t="n">
        <f aca="false">$AZ10*100/287.05/(273.15+BH$2)</f>
        <v>1.14032075333503</v>
      </c>
      <c r="BI10" s="31" t="n">
        <f aca="false">$AZ10*100/287.05/(273.15+BI$2)</f>
        <v>1.11865400901933</v>
      </c>
      <c r="BJ10" s="31" t="n">
        <f aca="false">$AZ10*100/287.05/(273.15+BJ$2)</f>
        <v>1.09779527306894</v>
      </c>
      <c r="BK10" s="31" t="n">
        <f aca="false">$AZ10*100/287.05/(273.15+BK$2)</f>
        <v>1.07770017379988</v>
      </c>
      <c r="BL10" s="31" t="n">
        <f aca="false">$AZ10*100/287.05/(273.15+BL$2)</f>
        <v>1.05832753001415</v>
      </c>
      <c r="BM10" s="31" t="n">
        <f aca="false">$AZ10*100/287.05/(273.15+BM$2)</f>
        <v>1.03963906930403</v>
      </c>
      <c r="BN10" s="31" t="n">
        <f aca="false">$AZ10*100/287.05/(273.15+BN$2)</f>
        <v>1.02159917568432</v>
      </c>
      <c r="BO10" s="31" t="n">
        <f aca="false">$AZ10*100/287.05/(273.15+BO$2)</f>
        <v>1.00417466305112</v>
      </c>
      <c r="BP10" s="31" t="n">
        <f aca="false">$AZ10*100/287.05/(273.15+BP$2)</f>
        <v>0.987334571435307</v>
      </c>
      <c r="BQ10" s="31" t="n">
        <f aca="false">$AZ10*100/287.05/(273.15+BQ$2)</f>
        <v>0.971049983418891</v>
      </c>
      <c r="BR10" s="31" t="n">
        <f aca="false">$AZ10*100/287.05/(273.15+BR$2)</f>
        <v>0.955293858424263</v>
      </c>
      <c r="BS10" s="31" t="n">
        <f aca="false">$AZ10*100/287.05/(273.15+BS$2)</f>
        <v>0.94004088287861</v>
      </c>
      <c r="BT10" s="31" t="n">
        <f aca="false">$AZ10*100/287.05/(273.15+BT$2)</f>
        <v>0.925267334507109</v>
      </c>
      <c r="BU10" s="32" t="n">
        <f aca="false">$AZ10*100/287.05/(273.15+BU$2)</f>
        <v>0.910950959224622</v>
      </c>
      <c r="BV10" s="25" t="n">
        <f aca="false">AZ10</f>
        <v>845</v>
      </c>
    </row>
    <row r="11" customFormat="false" ht="13.5" hidden="false" customHeight="true" outlineLevel="0" collapsed="false">
      <c r="A11" s="16" t="n">
        <v>1600</v>
      </c>
      <c r="B11" s="26" t="n">
        <f aca="false">$Y$2*EXP(-0.02896*9.81/8.314/(273.15+$Z$2+B$2)*$A11)</f>
        <v>805.203678964352</v>
      </c>
      <c r="C11" s="27" t="n">
        <f aca="false">$Y$2*EXP(-0.02896*9.81/8.314/(273.15+$Z$2+C$2)*$A11)</f>
        <v>809.013933170356</v>
      </c>
      <c r="D11" s="27" t="n">
        <f aca="false">$Y$2*EXP(-0.02896*9.81/8.314/(273.15+$Z$2+D$2)*$A11)</f>
        <v>812.687594913968</v>
      </c>
      <c r="E11" s="27" t="n">
        <f aca="false">$Y$2*EXP(-0.02896*9.81/8.314/(273.15+$Z$2+E$2)*$A11)</f>
        <v>816.231844077337</v>
      </c>
      <c r="F11" s="27" t="n">
        <f aca="false">$Y$2*EXP(-0.02896*9.81/8.314/(273.15+$Z$2+F$2)*$A11)</f>
        <v>819.653368689647</v>
      </c>
      <c r="G11" s="27" t="n">
        <f aca="false">$Y$2*EXP(-0.02896*9.81/8.314/(273.15+$Z$2+G$2)*$A11)</f>
        <v>822.958406086413</v>
      </c>
      <c r="H11" s="27" t="n">
        <f aca="false">$Y$2*EXP(-0.02896*9.81/8.314/(273.15+$Z$2+H$2)*$A11)</f>
        <v>826.152780030984</v>
      </c>
      <c r="I11" s="27" t="n">
        <f aca="false">$Y$2*EXP(-0.02896*9.81/8.314/(273.15+$Z$2+I$2)*$A11)</f>
        <v>829.241934249489</v>
      </c>
      <c r="J11" s="27" t="n">
        <f aca="false">$Y$2*EXP(-0.02896*9.81/8.314/(273.15+$Z$2+J$2)*$A11)</f>
        <v>832.230962774241</v>
      </c>
      <c r="K11" s="27" t="n">
        <f aca="false">$Y$2*EXP(-0.02896*9.81/8.314/(273.15+$Z$2+K$2)*$A11)</f>
        <v>835.12463744207</v>
      </c>
      <c r="L11" s="27" t="n">
        <f aca="false">$Y$2*EXP(-0.02896*9.81/8.314/(273.15+$Z$2+L$2)*$A11)</f>
        <v>837.927432852032</v>
      </c>
      <c r="M11" s="27" t="n">
        <f aca="false">$Y$2*EXP(-0.02896*9.81/8.314/(273.15+$Z$2+M$2)*$A11)</f>
        <v>840.64354905056</v>
      </c>
      <c r="N11" s="27" t="n">
        <f aca="false">$Y$2*EXP(-0.02896*9.81/8.314/(273.15+$Z$2+N$2)*$A11)</f>
        <v>843.276932180476</v>
      </c>
      <c r="O11" s="27" t="n">
        <f aca="false">$Y$2*EXP(-0.02896*9.81/8.314/(273.15+$Z$2+O$2)*$A11)</f>
        <v>845.831293302782</v>
      </c>
      <c r="P11" s="27" t="n">
        <f aca="false">$Y$2*EXP(-0.02896*9.81/8.314/(273.15+$Z$2+P$2)*$A11)</f>
        <v>848.310125576143</v>
      </c>
      <c r="Q11" s="27" t="n">
        <f aca="false">$Y$2*EXP(-0.02896*9.81/8.314/(273.15+$Z$2+Q$2)*$A11)</f>
        <v>850.716719958022</v>
      </c>
      <c r="R11" s="27" t="n">
        <f aca="false">$Y$2*EXP(-0.02896*9.81/8.314/(273.15+$Z$2+R$2)*$A11)</f>
        <v>853.054179573082</v>
      </c>
      <c r="S11" s="27" t="n">
        <f aca="false">$Y$2*EXP(-0.02896*9.81/8.314/(273.15+$Z$2+S$2)*$A11)</f>
        <v>855.325432878398</v>
      </c>
      <c r="T11" s="27" t="n">
        <f aca="false">$Y$2*EXP(-0.02896*9.81/8.314/(273.15+$Z$2+T$2)*$A11)</f>
        <v>857.533245740898</v>
      </c>
      <c r="U11" s="27" t="n">
        <f aca="false">$Y$2*EXP(-0.02896*9.81/8.314/(273.15+$Z$2+U$2)*$A11)</f>
        <v>859.680232530015</v>
      </c>
      <c r="V11" s="28" t="n">
        <f aca="false">$Y$2*EXP(-0.02896*9.81/8.314/(273.15+$Z$2+V$2)*$A11)</f>
        <v>861.768866317626</v>
      </c>
      <c r="W11" s="20" t="n">
        <f aca="false">A11</f>
        <v>1600</v>
      </c>
      <c r="X11" s="21"/>
      <c r="Y11" s="29"/>
      <c r="Z11" s="29"/>
      <c r="AA11" s="29"/>
      <c r="AB11" s="16" t="n">
        <v>1600</v>
      </c>
      <c r="AC11" s="30" t="n">
        <f aca="false">($Y$2*EXP(-0.02896*9.81/8.314/(273.15+$Z$2+B$2)*$AB11))*100/287.05/(273.15+AC$2)</f>
        <v>1.25704639855292</v>
      </c>
      <c r="AD11" s="31" t="n">
        <f aca="false">($Y$2*EXP(-0.02896*9.81/8.314/(273.15+$Z$2+C$2)*$AB11))*100/287.05/(273.15+AD$2)</f>
        <v>1.23531574530588</v>
      </c>
      <c r="AE11" s="31" t="n">
        <f aca="false">($Y$2*EXP(-0.02896*9.81/8.314/(273.15+$Z$2+D$2)*$AB11))*100/287.05/(273.15+AE$2)</f>
        <v>1.21431304243436</v>
      </c>
      <c r="AF11" s="31" t="n">
        <f aca="false">($Y$2*EXP(-0.02896*9.81/8.314/(273.15+$Z$2+E$2)*$AB11))*100/287.05/(273.15+AF$2)</f>
        <v>1.19400294250901</v>
      </c>
      <c r="AG11" s="31" t="n">
        <f aca="false">($Y$2*EXP(-0.02896*9.81/8.314/(273.15+$Z$2+F$2)*$AB11))*100/287.05/(273.15+AG$2)</f>
        <v>1.17435230086054</v>
      </c>
      <c r="AH11" s="31" t="n">
        <f aca="false">($Y$2*EXP(-0.02896*9.81/8.314/(273.15+$Z$2+G$2)*$AB11))*100/287.05/(273.15+AH$2)</f>
        <v>1.15533001144391</v>
      </c>
      <c r="AI11" s="31" t="n">
        <f aca="false">($Y$2*EXP(-0.02896*9.81/8.314/(273.15+$Z$2+H$2)*$AB11))*100/287.05/(273.15+AI$2)</f>
        <v>1.13690685659727</v>
      </c>
      <c r="AJ11" s="31" t="n">
        <f aca="false">($Y$2*EXP(-0.02896*9.81/8.314/(273.15+$Z$2+I$2)*$AB11))*100/287.05/(273.15+AJ$2)</f>
        <v>1.11905536942056</v>
      </c>
      <c r="AK11" s="31" t="n">
        <f aca="false">($Y$2*EXP(-0.02896*9.81/8.314/(273.15+$Z$2+J$2)*$AB11))*100/287.05/(273.15+AK$2)</f>
        <v>1.10174970761825</v>
      </c>
      <c r="AL11" s="31" t="n">
        <f aca="false">($Y$2*EXP(-0.02896*9.81/8.314/(273.15+$Z$2+K$2)*$AB11))*100/287.05/(273.15+AL$2)</f>
        <v>1.08496553776014</v>
      </c>
      <c r="AM11" s="31" t="n">
        <f aca="false">($Y$2*EXP(-0.02896*9.81/8.314/(273.15+$Z$2+L$2)*$AB11))*100/287.05/(273.15+AM$2)</f>
        <v>1.0686799290134</v>
      </c>
      <c r="AN11" s="31" t="n">
        <f aca="false">($Y$2*EXP(-0.02896*9.81/8.314/(273.15+$Z$2+M$2)*$AB11))*100/287.05/(273.15+AN$2)</f>
        <v>1.05287125548995</v>
      </c>
      <c r="AO11" s="31" t="n">
        <f aca="false">($Y$2*EXP(-0.02896*9.81/8.314/(273.15+$Z$2+N$2)*$AB11))*100/287.05/(273.15+AO$2)</f>
        <v>1.03751910643511</v>
      </c>
      <c r="AP11" s="31" t="n">
        <f aca="false">($Y$2*EXP(-0.02896*9.81/8.314/(273.15+$Z$2+O$2)*$AB11))*100/287.05/(273.15+AP$2)</f>
        <v>1.02260420355754</v>
      </c>
      <c r="AQ11" s="31" t="n">
        <f aca="false">($Y$2*EXP(-0.02896*9.81/8.314/(273.15+$Z$2+P$2)*$AB11))*100/287.05/(273.15+AQ$2)</f>
        <v>1.00810832486779</v>
      </c>
      <c r="AR11" s="31" t="n">
        <f aca="false">($Y$2*EXP(-0.02896*9.81/8.314/(273.15+$Z$2+Q$2)*$AB11))*100/287.05/(273.15+AR$2)</f>
        <v>0.994014234452785</v>
      </c>
      <c r="AS11" s="31" t="n">
        <f aca="false">($Y$2*EXP(-0.02896*9.81/8.314/(273.15+$Z$2+R$2)*$AB11))*100/287.05/(273.15+AS$2)</f>
        <v>0.980305617668469</v>
      </c>
      <c r="AT11" s="31" t="n">
        <f aca="false">($Y$2*EXP(-0.02896*9.81/8.314/(273.15+$Z$2+S$2)*$AB11))*100/287.05/(273.15+AT$2)</f>
        <v>0.96696702128143</v>
      </c>
      <c r="AU11" s="31" t="n">
        <f aca="false">($Y$2*EXP(-0.02896*9.81/8.314/(273.15+$Z$2+T$2)*$AB11))*100/287.05/(273.15+AU$2)</f>
        <v>0.953983798134951</v>
      </c>
      <c r="AV11" s="31" t="n">
        <f aca="false">($Y$2*EXP(-0.02896*9.81/8.314/(273.15+$Z$2+U$2)*$AB11))*100/287.05/(273.15+AV$2)</f>
        <v>0.941342055954436</v>
      </c>
      <c r="AW11" s="32" t="n">
        <f aca="false">($Y$2*EXP(-0.02896*9.81/8.314/(273.15+$Z$2+V$2)*$AB11))*100/287.05/(273.15+AW$2)</f>
        <v>0.929028609943144</v>
      </c>
      <c r="AX11" s="25" t="n">
        <f aca="false">AB11</f>
        <v>1600</v>
      </c>
      <c r="AZ11" s="16" t="n">
        <v>850</v>
      </c>
      <c r="BA11" s="30" t="n">
        <f aca="false">$AZ11*100/287.05/(273.15+BA$2)</f>
        <v>1.32698032396507</v>
      </c>
      <c r="BB11" s="31" t="n">
        <f aca="false">$AZ11*100/287.05/(273.15+BB$2)</f>
        <v>1.29789901070702</v>
      </c>
      <c r="BC11" s="31" t="n">
        <f aca="false">$AZ11*100/287.05/(273.15+BC$2)</f>
        <v>1.27006501948448</v>
      </c>
      <c r="BD11" s="31" t="n">
        <f aca="false">$AZ11*100/287.05/(273.15+BD$2)</f>
        <v>1.24339978707876</v>
      </c>
      <c r="BE11" s="31" t="n">
        <f aca="false">$AZ11*100/287.05/(273.15+BE$2)</f>
        <v>1.21783121239073</v>
      </c>
      <c r="BF11" s="31" t="n">
        <f aca="false">$AZ11*100/287.05/(273.15+BF$2)</f>
        <v>1.19329300541127</v>
      </c>
      <c r="BG11" s="31" t="n">
        <f aca="false">$AZ11*100/287.05/(273.15+BG$2)</f>
        <v>1.1697241133431</v>
      </c>
      <c r="BH11" s="31" t="n">
        <f aca="false">$AZ11*100/287.05/(273.15+BH$2)</f>
        <v>1.14706821341393</v>
      </c>
      <c r="BI11" s="31" t="n">
        <f aca="false">$AZ11*100/287.05/(273.15+BI$2)</f>
        <v>1.12527326351057</v>
      </c>
      <c r="BJ11" s="31" t="n">
        <f aca="false">$AZ11*100/287.05/(273.15+BJ$2)</f>
        <v>1.1042911030871</v>
      </c>
      <c r="BK11" s="31" t="n">
        <f aca="false">$AZ11*100/287.05/(273.15+BK$2)</f>
        <v>1.0840770979052</v>
      </c>
      <c r="BL11" s="31" t="n">
        <f aca="false">$AZ11*100/287.05/(273.15+BL$2)</f>
        <v>1.06458982309116</v>
      </c>
      <c r="BM11" s="31" t="n">
        <f aca="false">$AZ11*100/287.05/(273.15+BM$2)</f>
        <v>1.04579077977329</v>
      </c>
      <c r="BN11" s="31" t="n">
        <f aca="false">$AZ11*100/287.05/(273.15+BN$2)</f>
        <v>1.02764414122091</v>
      </c>
      <c r="BO11" s="31" t="n">
        <f aca="false">$AZ11*100/287.05/(273.15+BO$2)</f>
        <v>1.01011652496267</v>
      </c>
      <c r="BP11" s="31" t="n">
        <f aca="false">$AZ11*100/287.05/(273.15+BP$2)</f>
        <v>0.993176787834332</v>
      </c>
      <c r="BQ11" s="31" t="n">
        <f aca="false">$AZ11*100/287.05/(273.15+BQ$2)</f>
        <v>0.976795841308943</v>
      </c>
      <c r="BR11" s="31" t="n">
        <f aca="false">$AZ11*100/287.05/(273.15+BR$2)</f>
        <v>0.960946484805472</v>
      </c>
      <c r="BS11" s="31" t="n">
        <f aca="false">$AZ11*100/287.05/(273.15+BS$2)</f>
        <v>0.945603254966649</v>
      </c>
      <c r="BT11" s="31" t="n">
        <f aca="false">$AZ11*100/287.05/(273.15+BT$2)</f>
        <v>0.930742289149163</v>
      </c>
      <c r="BU11" s="32" t="n">
        <f aca="false">$AZ11*100/287.05/(273.15+BU$2)</f>
        <v>0.916341201586898</v>
      </c>
      <c r="BV11" s="25" t="n">
        <f aca="false">AZ11</f>
        <v>850</v>
      </c>
    </row>
    <row r="12" customFormat="false" ht="13.5" hidden="false" customHeight="true" outlineLevel="0" collapsed="false">
      <c r="A12" s="16" t="n">
        <v>1550</v>
      </c>
      <c r="B12" s="26" t="n">
        <f aca="false">$Y$2*EXP(-0.02896*9.81/8.314/(273.15+$Z$2+B$2)*$A12)</f>
        <v>811.001189083506</v>
      </c>
      <c r="C12" s="27" t="n">
        <f aca="false">$Y$2*EXP(-0.02896*9.81/8.314/(273.15+$Z$2+C$2)*$A12)</f>
        <v>814.718675130626</v>
      </c>
      <c r="D12" s="27" t="n">
        <f aca="false">$Y$2*EXP(-0.02896*9.81/8.314/(273.15+$Z$2+D$2)*$A12)</f>
        <v>818.302376265762</v>
      </c>
      <c r="E12" s="27" t="n">
        <f aca="false">$Y$2*EXP(-0.02896*9.81/8.314/(273.15+$Z$2+E$2)*$A12)</f>
        <v>821.759354076222</v>
      </c>
      <c r="F12" s="27" t="n">
        <f aca="false">$Y$2*EXP(-0.02896*9.81/8.314/(273.15+$Z$2+F$2)*$A12)</f>
        <v>825.096184225223</v>
      </c>
      <c r="G12" s="27" t="n">
        <f aca="false">$Y$2*EXP(-0.02896*9.81/8.314/(273.15+$Z$2+G$2)*$A12)</f>
        <v>828.318997314229</v>
      </c>
      <c r="H12" s="27" t="n">
        <f aca="false">$Y$2*EXP(-0.02896*9.81/8.314/(273.15+$Z$2+H$2)*$A12)</f>
        <v>831.433515715001</v>
      </c>
      <c r="I12" s="27" t="n">
        <f aca="false">$Y$2*EXP(-0.02896*9.81/8.314/(273.15+$Z$2+I$2)*$A12)</f>
        <v>834.445086824484</v>
      </c>
      <c r="J12" s="27" t="n">
        <f aca="false">$Y$2*EXP(-0.02896*9.81/8.314/(273.15+$Z$2+J$2)*$A12)</f>
        <v>837.358713138777</v>
      </c>
      <c r="K12" s="27" t="n">
        <f aca="false">$Y$2*EXP(-0.02896*9.81/8.314/(273.15+$Z$2+K$2)*$A12)</f>
        <v>840.179079493445</v>
      </c>
      <c r="L12" s="27" t="n">
        <f aca="false">$Y$2*EXP(-0.02896*9.81/8.314/(273.15+$Z$2+L$2)*$A12)</f>
        <v>842.910577775043</v>
      </c>
      <c r="M12" s="27" t="n">
        <f aca="false">$Y$2*EXP(-0.02896*9.81/8.314/(273.15+$Z$2+M$2)*$A12)</f>
        <v>845.557329372063</v>
      </c>
      <c r="N12" s="27" t="n">
        <f aca="false">$Y$2*EXP(-0.02896*9.81/8.314/(273.15+$Z$2+N$2)*$A12)</f>
        <v>848.123205601668</v>
      </c>
      <c r="O12" s="27" t="n">
        <f aca="false">$Y$2*EXP(-0.02896*9.81/8.314/(273.15+$Z$2+O$2)*$A12)</f>
        <v>850.611846320941</v>
      </c>
      <c r="P12" s="27" t="n">
        <f aca="false">$Y$2*EXP(-0.02896*9.81/8.314/(273.15+$Z$2+P$2)*$A12)</f>
        <v>853.026676907249</v>
      </c>
      <c r="Q12" s="27" t="n">
        <f aca="false">$Y$2*EXP(-0.02896*9.81/8.314/(273.15+$Z$2+Q$2)*$A12)</f>
        <v>855.370923771293</v>
      </c>
      <c r="R12" s="27" t="n">
        <f aca="false">$Y$2*EXP(-0.02896*9.81/8.314/(273.15+$Z$2+R$2)*$A12)</f>
        <v>857.647628548036</v>
      </c>
      <c r="S12" s="27" t="n">
        <f aca="false">$Y$2*EXP(-0.02896*9.81/8.314/(273.15+$Z$2+S$2)*$A12)</f>
        <v>859.859661094581</v>
      </c>
      <c r="T12" s="27" t="n">
        <f aca="false">$Y$2*EXP(-0.02896*9.81/8.314/(273.15+$Z$2+T$2)*$A12)</f>
        <v>862.009731409929</v>
      </c>
      <c r="U12" s="27" t="n">
        <f aca="false">$Y$2*EXP(-0.02896*9.81/8.314/(273.15+$Z$2+U$2)*$A12)</f>
        <v>864.100400579138</v>
      </c>
      <c r="V12" s="28" t="n">
        <f aca="false">$Y$2*EXP(-0.02896*9.81/8.314/(273.15+$Z$2+V$2)*$A12)</f>
        <v>866.134090833434</v>
      </c>
      <c r="W12" s="20" t="n">
        <f aca="false">A12</f>
        <v>1550</v>
      </c>
      <c r="X12" s="21"/>
      <c r="Y12" s="29"/>
      <c r="Z12" s="29"/>
      <c r="AA12" s="29"/>
      <c r="AB12" s="16" t="n">
        <v>1550</v>
      </c>
      <c r="AC12" s="30" t="n">
        <f aca="false">($Y$2*EXP(-0.02896*9.81/8.314/(273.15+$Z$2+B$2)*$AB12))*100/287.05/(273.15+AC$2)</f>
        <v>1.26609720073658</v>
      </c>
      <c r="AD12" s="31" t="n">
        <f aca="false">($Y$2*EXP(-0.02896*9.81/8.314/(273.15+$Z$2+C$2)*$AB12))*100/287.05/(273.15+AD$2)</f>
        <v>1.24402654406655</v>
      </c>
      <c r="AE12" s="31" t="n">
        <f aca="false">($Y$2*EXP(-0.02896*9.81/8.314/(273.15+$Z$2+D$2)*$AB12))*100/287.05/(273.15+AE$2)</f>
        <v>1.22270261583079</v>
      </c>
      <c r="AF12" s="31" t="n">
        <f aca="false">($Y$2*EXP(-0.02896*9.81/8.314/(273.15+$Z$2+E$2)*$AB12))*100/287.05/(273.15+AF$2)</f>
        <v>1.20208871280983</v>
      </c>
      <c r="AG12" s="31" t="n">
        <f aca="false">($Y$2*EXP(-0.02896*9.81/8.314/(273.15+$Z$2+F$2)*$AB12))*100/287.05/(273.15+AG$2)</f>
        <v>1.18215045455761</v>
      </c>
      <c r="AH12" s="31" t="n">
        <f aca="false">($Y$2*EXP(-0.02896*9.81/8.314/(273.15+$Z$2+G$2)*$AB12))*100/287.05/(273.15+AH$2)</f>
        <v>1.16285560675805</v>
      </c>
      <c r="AI12" s="31" t="n">
        <f aca="false">($Y$2*EXP(-0.02896*9.81/8.314/(273.15+$Z$2+H$2)*$AB12))*100/287.05/(273.15+AI$2)</f>
        <v>1.14417391996878</v>
      </c>
      <c r="AJ12" s="31" t="n">
        <f aca="false">($Y$2*EXP(-0.02896*9.81/8.314/(273.15+$Z$2+I$2)*$AB12))*100/287.05/(273.15+AJ$2)</f>
        <v>1.1260769822774</v>
      </c>
      <c r="AK12" s="31" t="n">
        <f aca="false">($Y$2*EXP(-0.02896*9.81/8.314/(273.15+$Z$2+J$2)*$AB12))*100/287.05/(273.15+AK$2)</f>
        <v>1.10853808454433</v>
      </c>
      <c r="AL12" s="31" t="n">
        <f aca="false">($Y$2*EXP(-0.02896*9.81/8.314/(273.15+$Z$2+K$2)*$AB12))*100/287.05/(273.15+AL$2)</f>
        <v>1.09153209704061</v>
      </c>
      <c r="AM12" s="31" t="n">
        <f aca="false">($Y$2*EXP(-0.02896*9.81/8.314/(273.15+$Z$2+L$2)*$AB12))*100/287.05/(273.15+AM$2)</f>
        <v>1.07503535640937</v>
      </c>
      <c r="AN12" s="31" t="n">
        <f aca="false">($Y$2*EXP(-0.02896*9.81/8.314/(273.15+$Z$2+M$2)*$AB12))*100/287.05/(273.15+AN$2)</f>
        <v>1.05902556198781</v>
      </c>
      <c r="AO12" s="31" t="n">
        <f aca="false">($Y$2*EXP(-0.02896*9.81/8.314/(273.15+$Z$2+N$2)*$AB12))*100/287.05/(273.15+AO$2)</f>
        <v>1.04348168062351</v>
      </c>
      <c r="AP12" s="31" t="n">
        <f aca="false">($Y$2*EXP(-0.02896*9.81/8.314/(273.15+$Z$2+O$2)*$AB12))*100/287.05/(273.15+AP$2)</f>
        <v>1.02838385920567</v>
      </c>
      <c r="AQ12" s="31" t="n">
        <f aca="false">($Y$2*EXP(-0.02896*9.81/8.314/(273.15+$Z$2+P$2)*$AB12))*100/287.05/(273.15+AQ$2)</f>
        <v>1.01371334420942</v>
      </c>
      <c r="AR12" s="31" t="n">
        <f aca="false">($Y$2*EXP(-0.02896*9.81/8.314/(273.15+$Z$2+Q$2)*$AB12))*100/287.05/(273.15+AR$2)</f>
        <v>0.999452407621245</v>
      </c>
      <c r="AS12" s="31" t="n">
        <f aca="false">($Y$2*EXP(-0.02896*9.81/8.314/(273.15+$Z$2+R$2)*$AB12))*100/287.05/(273.15+AS$2)</f>
        <v>0.985584278675528</v>
      </c>
      <c r="AT12" s="31" t="n">
        <f aca="false">($Y$2*EXP(-0.02896*9.81/8.314/(273.15+$Z$2+S$2)*$AB12))*100/287.05/(273.15+AT$2)</f>
        <v>0.972093080888072</v>
      </c>
      <c r="AU12" s="31" t="n">
        <f aca="false">($Y$2*EXP(-0.02896*9.81/8.314/(273.15+$Z$2+T$2)*$AB12))*100/287.05/(273.15+AU$2)</f>
        <v>0.958963773922536</v>
      </c>
      <c r="AV12" s="31" t="n">
        <f aca="false">($Y$2*EXP(-0.02896*9.81/8.314/(273.15+$Z$2+U$2)*$AB12))*100/287.05/(273.15+AV$2)</f>
        <v>0.946182099870278</v>
      </c>
      <c r="AW12" s="32" t="n">
        <f aca="false">($Y$2*EXP(-0.02896*9.81/8.314/(273.15+$Z$2+V$2)*$AB12))*100/287.05/(273.15+AW$2)</f>
        <v>0.933734533564335</v>
      </c>
      <c r="AX12" s="25" t="n">
        <f aca="false">AB12</f>
        <v>1550</v>
      </c>
      <c r="AZ12" s="16" t="n">
        <v>855</v>
      </c>
      <c r="BA12" s="30" t="n">
        <f aca="false">$AZ12*100/287.05/(273.15+BA$2)</f>
        <v>1.33478609057663</v>
      </c>
      <c r="BB12" s="31" t="n">
        <f aca="false">$AZ12*100/287.05/(273.15+BB$2)</f>
        <v>1.30553371077</v>
      </c>
      <c r="BC12" s="31" t="n">
        <f aca="false">$AZ12*100/287.05/(273.15+BC$2)</f>
        <v>1.27753599018733</v>
      </c>
      <c r="BD12" s="31" t="n">
        <f aca="false">$AZ12*100/287.05/(273.15+BD$2)</f>
        <v>1.25071390347334</v>
      </c>
      <c r="BE12" s="31" t="n">
        <f aca="false">$AZ12*100/287.05/(273.15+BE$2)</f>
        <v>1.22499492540479</v>
      </c>
      <c r="BF12" s="31" t="n">
        <f aca="false">$AZ12*100/287.05/(273.15+BF$2)</f>
        <v>1.20031237603133</v>
      </c>
      <c r="BG12" s="31" t="n">
        <f aca="false">$AZ12*100/287.05/(273.15+BG$2)</f>
        <v>1.17660484342159</v>
      </c>
      <c r="BH12" s="31" t="n">
        <f aca="false">$AZ12*100/287.05/(273.15+BH$2)</f>
        <v>1.15381567349284</v>
      </c>
      <c r="BI12" s="31" t="n">
        <f aca="false">$AZ12*100/287.05/(273.15+BI$2)</f>
        <v>1.13189251800181</v>
      </c>
      <c r="BJ12" s="31" t="n">
        <f aca="false">$AZ12*100/287.05/(273.15+BJ$2)</f>
        <v>1.11078693310526</v>
      </c>
      <c r="BK12" s="31" t="n">
        <f aca="false">$AZ12*100/287.05/(273.15+BK$2)</f>
        <v>1.09045402201053</v>
      </c>
      <c r="BL12" s="31" t="n">
        <f aca="false">$AZ12*100/287.05/(273.15+BL$2)</f>
        <v>1.07085211616817</v>
      </c>
      <c r="BM12" s="31" t="n">
        <f aca="false">$AZ12*100/287.05/(273.15+BM$2)</f>
        <v>1.05194249024254</v>
      </c>
      <c r="BN12" s="31" t="n">
        <f aca="false">$AZ12*100/287.05/(273.15+BN$2)</f>
        <v>1.03368910675751</v>
      </c>
      <c r="BO12" s="31" t="n">
        <f aca="false">$AZ12*100/287.05/(273.15+BO$2)</f>
        <v>1.01605838687421</v>
      </c>
      <c r="BP12" s="31" t="n">
        <f aca="false">$AZ12*100/287.05/(273.15+BP$2)</f>
        <v>0.999019004233358</v>
      </c>
      <c r="BQ12" s="31" t="n">
        <f aca="false">$AZ12*100/287.05/(273.15+BQ$2)</f>
        <v>0.982541699198996</v>
      </c>
      <c r="BR12" s="31" t="n">
        <f aca="false">$AZ12*100/287.05/(273.15+BR$2)</f>
        <v>0.966599111186681</v>
      </c>
      <c r="BS12" s="31" t="n">
        <f aca="false">$AZ12*100/287.05/(273.15+BS$2)</f>
        <v>0.951165627054688</v>
      </c>
      <c r="BT12" s="31" t="n">
        <f aca="false">$AZ12*100/287.05/(273.15+BT$2)</f>
        <v>0.936217243791217</v>
      </c>
      <c r="BU12" s="32" t="n">
        <f aca="false">$AZ12*100/287.05/(273.15+BU$2)</f>
        <v>0.921731443949174</v>
      </c>
      <c r="BV12" s="25" t="n">
        <f aca="false">AZ12</f>
        <v>855</v>
      </c>
    </row>
    <row r="13" customFormat="false" ht="13.5" hidden="false" customHeight="true" outlineLevel="0" collapsed="false">
      <c r="A13" s="16" t="n">
        <v>1500</v>
      </c>
      <c r="B13" s="26" t="n">
        <f aca="false">$Y$2*EXP(-0.02896*9.81/8.314/(273.15+$Z$2+B$2)*$A13)</f>
        <v>816.84044158966</v>
      </c>
      <c r="C13" s="27" t="n">
        <f aca="false">$Y$2*EXP(-0.02896*9.81/8.314/(273.15+$Z$2+C$2)*$A13)</f>
        <v>820.463643939283</v>
      </c>
      <c r="D13" s="27" t="n">
        <f aca="false">$Y$2*EXP(-0.02896*9.81/8.314/(273.15+$Z$2+D$2)*$A13)</f>
        <v>823.955949608262</v>
      </c>
      <c r="E13" s="27" t="n">
        <f aca="false">$Y$2*EXP(-0.02896*9.81/8.314/(273.15+$Z$2+E$2)*$A13)</f>
        <v>827.324296291223</v>
      </c>
      <c r="F13" s="27" t="n">
        <f aca="false">$Y$2*EXP(-0.02896*9.81/8.314/(273.15+$Z$2+F$2)*$A13)</f>
        <v>830.575142162071</v>
      </c>
      <c r="G13" s="27" t="n">
        <f aca="false">$Y$2*EXP(-0.02896*9.81/8.314/(273.15+$Z$2+G$2)*$A13)</f>
        <v>833.714506392204</v>
      </c>
      <c r="H13" s="27" t="n">
        <f aca="false">$Y$2*EXP(-0.02896*9.81/8.314/(273.15+$Z$2+H$2)*$A13)</f>
        <v>836.748005651304</v>
      </c>
      <c r="I13" s="27" t="n">
        <f aca="false">$Y$2*EXP(-0.02896*9.81/8.314/(273.15+$Z$2+I$2)*$A13)</f>
        <v>839.680887044997</v>
      </c>
      <c r="J13" s="27" t="n">
        <f aca="false">$Y$2*EXP(-0.02896*9.81/8.314/(273.15+$Z$2+J$2)*$A13)</f>
        <v>842.518057886334</v>
      </c>
      <c r="K13" s="27" t="n">
        <f aca="false">$Y$2*EXP(-0.02896*9.81/8.314/(273.15+$Z$2+K$2)*$A13)</f>
        <v>845.264112648596</v>
      </c>
      <c r="L13" s="27" t="n">
        <f aca="false">$Y$2*EXP(-0.02896*9.81/8.314/(273.15+$Z$2+L$2)*$A13)</f>
        <v>847.923357404296</v>
      </c>
      <c r="M13" s="27" t="n">
        <f aca="false">$Y$2*EXP(-0.02896*9.81/8.314/(273.15+$Z$2+M$2)*$A13)</f>
        <v>850.499832018356</v>
      </c>
      <c r="N13" s="27" t="n">
        <f aca="false">$Y$2*EXP(-0.02896*9.81/8.314/(273.15+$Z$2+N$2)*$A13)</f>
        <v>852.997330331459</v>
      </c>
      <c r="O13" s="27" t="n">
        <f aca="false">$Y$2*EXP(-0.02896*9.81/8.314/(273.15+$Z$2+O$2)*$A13)</f>
        <v>855.419418541795</v>
      </c>
      <c r="P13" s="27" t="n">
        <f aca="false">$Y$2*EXP(-0.02896*9.81/8.314/(273.15+$Z$2+P$2)*$A13)</f>
        <v>857.769451969262</v>
      </c>
      <c r="Q13" s="27" t="n">
        <f aca="false">$Y$2*EXP(-0.02896*9.81/8.314/(273.15+$Z$2+Q$2)*$A13)</f>
        <v>860.050590365097</v>
      </c>
      <c r="R13" s="27" t="n">
        <f aca="false">$Y$2*EXP(-0.02896*9.81/8.314/(273.15+$Z$2+R$2)*$A13)</f>
        <v>862.265811911487</v>
      </c>
      <c r="S13" s="27" t="n">
        <f aca="false">$Y$2*EXP(-0.02896*9.81/8.314/(273.15+$Z$2+S$2)*$A13)</f>
        <v>864.417926039622</v>
      </c>
      <c r="T13" s="27" t="n">
        <f aca="false">$Y$2*EXP(-0.02896*9.81/8.314/(273.15+$Z$2+T$2)*$A13)</f>
        <v>866.509585180482</v>
      </c>
      <c r="U13" s="27" t="n">
        <f aca="false">$Y$2*EXP(-0.02896*9.81/8.314/(273.15+$Z$2+U$2)*$A13)</f>
        <v>868.543295550253</v>
      </c>
      <c r="V13" s="28" t="n">
        <f aca="false">$Y$2*EXP(-0.02896*9.81/8.314/(273.15+$Z$2+V$2)*$A13)</f>
        <v>870.521427061347</v>
      </c>
      <c r="W13" s="20" t="n">
        <f aca="false">A13</f>
        <v>1500</v>
      </c>
      <c r="X13" s="21"/>
      <c r="Y13" s="29"/>
      <c r="Z13" s="29"/>
      <c r="AA13" s="29"/>
      <c r="AB13" s="16" t="n">
        <v>1500</v>
      </c>
      <c r="AC13" s="30" t="n">
        <f aca="false">($Y$2*EXP(-0.02896*9.81/8.314/(273.15+$Z$2+B$2)*$AB13))*100/287.05/(273.15+AC$2)</f>
        <v>1.27521316918638</v>
      </c>
      <c r="AD13" s="31" t="n">
        <f aca="false">($Y$2*EXP(-0.02896*9.81/8.314/(273.15+$Z$2+C$2)*$AB13))*100/287.05/(273.15+AD$2)</f>
        <v>1.25279876681161</v>
      </c>
      <c r="AE13" s="31" t="n">
        <f aca="false">($Y$2*EXP(-0.02896*9.81/8.314/(273.15+$Z$2+D$2)*$AB13))*100/287.05/(273.15+AE$2)</f>
        <v>1.23115015199243</v>
      </c>
      <c r="AF13" s="31" t="n">
        <f aca="false">($Y$2*EXP(-0.02896*9.81/8.314/(273.15+$Z$2+E$2)*$AB13))*100/287.05/(273.15+AF$2)</f>
        <v>1.21022923982775</v>
      </c>
      <c r="AG13" s="31" t="n">
        <f aca="false">($Y$2*EXP(-0.02896*9.81/8.314/(273.15+$Z$2+F$2)*$AB13))*100/287.05/(273.15+AG$2)</f>
        <v>1.19000039101275</v>
      </c>
      <c r="AH13" s="31" t="n">
        <f aca="false">($Y$2*EXP(-0.02896*9.81/8.314/(273.15+$Z$2+G$2)*$AB13))*100/287.05/(273.15+AH$2)</f>
        <v>1.1704302223385</v>
      </c>
      <c r="AI13" s="31" t="n">
        <f aca="false">($Y$2*EXP(-0.02896*9.81/8.314/(273.15+$Z$2+H$2)*$AB13))*100/287.05/(273.15+AI$2)</f>
        <v>1.15148743412009</v>
      </c>
      <c r="AJ13" s="31" t="n">
        <f aca="false">($Y$2*EXP(-0.02896*9.81/8.314/(273.15+$Z$2+I$2)*$AB13))*100/287.05/(273.15+AJ$2)</f>
        <v>1.13314265287121</v>
      </c>
      <c r="AK13" s="31" t="n">
        <f aca="false">($Y$2*EXP(-0.02896*9.81/8.314/(273.15+$Z$2+J$2)*$AB13))*100/287.05/(273.15+AK$2)</f>
        <v>1.11536828772275</v>
      </c>
      <c r="AL13" s="31" t="n">
        <f aca="false">($Y$2*EXP(-0.02896*9.81/8.314/(273.15+$Z$2+K$2)*$AB13))*100/287.05/(273.15+AL$2)</f>
        <v>1.09813839924313</v>
      </c>
      <c r="AM13" s="31" t="n">
        <f aca="false">($Y$2*EXP(-0.02896*9.81/8.314/(273.15+$Z$2+L$2)*$AB13))*100/287.05/(273.15+AM$2)</f>
        <v>1.08142857945986</v>
      </c>
      <c r="AN13" s="31" t="n">
        <f aca="false">($Y$2*EXP(-0.02896*9.81/8.314/(273.15+$Z$2+M$2)*$AB13))*100/287.05/(273.15+AN$2)</f>
        <v>1.0652158420088</v>
      </c>
      <c r="AO13" s="31" t="n">
        <f aca="false">($Y$2*EXP(-0.02896*9.81/8.314/(273.15+$Z$2+N$2)*$AB13))*100/287.05/(273.15+AO$2)</f>
        <v>1.04947852144926</v>
      </c>
      <c r="AP13" s="31" t="n">
        <f aca="false">($Y$2*EXP(-0.02896*9.81/8.314/(273.15+$Z$2+O$2)*$AB13))*100/287.05/(273.15+AP$2)</f>
        <v>1.03419618088362</v>
      </c>
      <c r="AQ13" s="31" t="n">
        <f aca="false">($Y$2*EXP(-0.02896*9.81/8.314/(273.15+$Z$2+P$2)*$AB13))*100/287.05/(273.15+AQ$2)</f>
        <v>1.01934952710862</v>
      </c>
      <c r="AR13" s="31" t="n">
        <f aca="false">($Y$2*EXP(-0.02896*9.81/8.314/(273.15+$Z$2+Q$2)*$AB13))*100/287.05/(273.15+AR$2)</f>
        <v>1.0049203326045</v>
      </c>
      <c r="AS13" s="31" t="n">
        <f aca="false">($Y$2*EXP(-0.02896*9.81/8.314/(273.15+$Z$2+R$2)*$AB13))*100/287.05/(273.15+AS$2)</f>
        <v>0.990891363738847</v>
      </c>
      <c r="AT13" s="31" t="n">
        <f aca="false">($Y$2*EXP(-0.02896*9.81/8.314/(273.15+$Z$2+S$2)*$AB13))*100/287.05/(273.15+AT$2)</f>
        <v>0.977246314624249</v>
      </c>
      <c r="AU13" s="31" t="n">
        <f aca="false">($Y$2*EXP(-0.02896*9.81/8.314/(273.15+$Z$2+T$2)*$AB13))*100/287.05/(273.15+AU$2)</f>
        <v>0.963969746125253</v>
      </c>
      <c r="AV13" s="31" t="n">
        <f aca="false">($Y$2*EXP(-0.02896*9.81/8.314/(273.15+$Z$2+U$2)*$AB13))*100/287.05/(273.15+AV$2)</f>
        <v>0.95104702955953</v>
      </c>
      <c r="AW13" s="32" t="n">
        <f aca="false">($Y$2*EXP(-0.02896*9.81/8.314/(273.15+$Z$2+V$2)*$AB13))*100/287.05/(273.15+AW$2)</f>
        <v>0.938464294682984</v>
      </c>
      <c r="AX13" s="25" t="n">
        <f aca="false">AB13</f>
        <v>1500</v>
      </c>
      <c r="AZ13" s="16" t="n">
        <v>860</v>
      </c>
      <c r="BA13" s="30" t="n">
        <f aca="false">$AZ13*100/287.05/(273.15+BA$2)</f>
        <v>1.34259185718819</v>
      </c>
      <c r="BB13" s="31" t="n">
        <f aca="false">$AZ13*100/287.05/(273.15+BB$2)</f>
        <v>1.31316841083298</v>
      </c>
      <c r="BC13" s="31" t="n">
        <f aca="false">$AZ13*100/287.05/(273.15+BC$2)</f>
        <v>1.28500696089018</v>
      </c>
      <c r="BD13" s="31" t="n">
        <f aca="false">$AZ13*100/287.05/(273.15+BD$2)</f>
        <v>1.25802801986792</v>
      </c>
      <c r="BE13" s="31" t="n">
        <f aca="false">$AZ13*100/287.05/(273.15+BE$2)</f>
        <v>1.23215863841886</v>
      </c>
      <c r="BF13" s="31" t="n">
        <f aca="false">$AZ13*100/287.05/(273.15+BF$2)</f>
        <v>1.2073317466514</v>
      </c>
      <c r="BG13" s="31" t="n">
        <f aca="false">$AZ13*100/287.05/(273.15+BG$2)</f>
        <v>1.18348557350008</v>
      </c>
      <c r="BH13" s="31" t="n">
        <f aca="false">$AZ13*100/287.05/(273.15+BH$2)</f>
        <v>1.16056313357174</v>
      </c>
      <c r="BI13" s="31" t="n">
        <f aca="false">$AZ13*100/287.05/(273.15+BI$2)</f>
        <v>1.13851177249305</v>
      </c>
      <c r="BJ13" s="31" t="n">
        <f aca="false">$AZ13*100/287.05/(273.15+BJ$2)</f>
        <v>1.11728276312342</v>
      </c>
      <c r="BK13" s="31" t="n">
        <f aca="false">$AZ13*100/287.05/(273.15+BK$2)</f>
        <v>1.09683094611585</v>
      </c>
      <c r="BL13" s="31" t="n">
        <f aca="false">$AZ13*100/287.05/(273.15+BL$2)</f>
        <v>1.07711440924517</v>
      </c>
      <c r="BM13" s="31" t="n">
        <f aca="false">$AZ13*100/287.05/(273.15+BM$2)</f>
        <v>1.0580942007118</v>
      </c>
      <c r="BN13" s="31" t="n">
        <f aca="false">$AZ13*100/287.05/(273.15+BN$2)</f>
        <v>1.0397340722941</v>
      </c>
      <c r="BO13" s="31" t="n">
        <f aca="false">$AZ13*100/287.05/(273.15+BO$2)</f>
        <v>1.02200024878576</v>
      </c>
      <c r="BP13" s="31" t="n">
        <f aca="false">$AZ13*100/287.05/(273.15+BP$2)</f>
        <v>1.00486122063238</v>
      </c>
      <c r="BQ13" s="31" t="n">
        <f aca="false">$AZ13*100/287.05/(273.15+BQ$2)</f>
        <v>0.988287557089049</v>
      </c>
      <c r="BR13" s="31" t="n">
        <f aca="false">$AZ13*100/287.05/(273.15+BR$2)</f>
        <v>0.972251737567889</v>
      </c>
      <c r="BS13" s="31" t="n">
        <f aca="false">$AZ13*100/287.05/(273.15+BS$2)</f>
        <v>0.956727999142727</v>
      </c>
      <c r="BT13" s="31" t="n">
        <f aca="false">$AZ13*100/287.05/(273.15+BT$2)</f>
        <v>0.941692198433271</v>
      </c>
      <c r="BU13" s="32" t="n">
        <f aca="false">$AZ13*100/287.05/(273.15+BU$2)</f>
        <v>0.92712168631145</v>
      </c>
      <c r="BV13" s="25" t="n">
        <f aca="false">AZ13</f>
        <v>860</v>
      </c>
    </row>
    <row r="14" customFormat="false" ht="13.5" hidden="false" customHeight="true" outlineLevel="0" collapsed="false">
      <c r="A14" s="16" t="n">
        <v>1450</v>
      </c>
      <c r="B14" s="26" t="n">
        <f aca="false">$Y$2*EXP(-0.02896*9.81/8.314/(273.15+$Z$2+B$2)*$A14)</f>
        <v>822.721737030263</v>
      </c>
      <c r="C14" s="27" t="n">
        <f aca="false">$Y$2*EXP(-0.02896*9.81/8.314/(273.15+$Z$2+C$2)*$A14)</f>
        <v>826.249123254965</v>
      </c>
      <c r="D14" s="27" t="n">
        <f aca="false">$Y$2*EXP(-0.02896*9.81/8.314/(273.15+$Z$2+D$2)*$A14)</f>
        <v>829.648582951645</v>
      </c>
      <c r="E14" s="27" t="n">
        <f aca="false">$Y$2*EXP(-0.02896*9.81/8.314/(273.15+$Z$2+E$2)*$A14)</f>
        <v>832.926924212754</v>
      </c>
      <c r="F14" s="27" t="n">
        <f aca="false">$Y$2*EXP(-0.02896*9.81/8.314/(273.15+$Z$2+F$2)*$A14)</f>
        <v>836.090482499719</v>
      </c>
      <c r="G14" s="27" t="n">
        <f aca="false">$Y$2*EXP(-0.02896*9.81/8.314/(273.15+$Z$2+G$2)*$A14)</f>
        <v>839.145160768435</v>
      </c>
      <c r="H14" s="27" t="n">
        <f aca="false">$Y$2*EXP(-0.02896*9.81/8.314/(273.15+$Z$2+H$2)*$A14)</f>
        <v>842.096465595731</v>
      </c>
      <c r="I14" s="27" t="n">
        <f aca="false">$Y$2*EXP(-0.02896*9.81/8.314/(273.15+$Z$2+I$2)*$A14)</f>
        <v>844.949539761597</v>
      </c>
      <c r="J14" s="27" t="n">
        <f aca="false">$Y$2*EXP(-0.02896*9.81/8.314/(273.15+$Z$2+J$2)*$A14)</f>
        <v>847.70919168416</v>
      </c>
      <c r="K14" s="27" t="n">
        <f aca="false">$Y$2*EXP(-0.02896*9.81/8.314/(273.15+$Z$2+K$2)*$A14)</f>
        <v>850.379922054692</v>
      </c>
      <c r="L14" s="27" t="n">
        <f aca="false">$Y$2*EXP(-0.02896*9.81/8.314/(273.15+$Z$2+L$2)*$A14)</f>
        <v>852.96594797705</v>
      </c>
      <c r="M14" s="27" t="n">
        <f aca="false">$Y$2*EXP(-0.02896*9.81/8.314/(273.15+$Z$2+M$2)*$A14)</f>
        <v>855.471224878901</v>
      </c>
      <c r="N14" s="27" t="n">
        <f aca="false">$Y$2*EXP(-0.02896*9.81/8.314/(273.15+$Z$2+N$2)*$A14)</f>
        <v>857.899466430028</v>
      </c>
      <c r="O14" s="27" t="n">
        <f aca="false">$Y$2*EXP(-0.02896*9.81/8.314/(273.15+$Z$2+O$2)*$A14)</f>
        <v>860.254162675148</v>
      </c>
      <c r="P14" s="27" t="n">
        <f aca="false">$Y$2*EXP(-0.02896*9.81/8.314/(273.15+$Z$2+P$2)*$A14)</f>
        <v>862.538596564489</v>
      </c>
      <c r="Q14" s="27" t="n">
        <f aca="false">$Y$2*EXP(-0.02896*9.81/8.314/(273.15+$Z$2+Q$2)*$A14)</f>
        <v>864.755859044289</v>
      </c>
      <c r="R14" s="27" t="n">
        <f aca="false">$Y$2*EXP(-0.02896*9.81/8.314/(273.15+$Z$2+R$2)*$A14)</f>
        <v>866.908862850931</v>
      </c>
      <c r="S14" s="27" t="n">
        <f aca="false">$Y$2*EXP(-0.02896*9.81/8.314/(273.15+$Z$2+S$2)*$A14)</f>
        <v>869.000355136385</v>
      </c>
      <c r="T14" s="27" t="n">
        <f aca="false">$Y$2*EXP(-0.02896*9.81/8.314/(273.15+$Z$2+T$2)*$A14)</f>
        <v>871.032929038466</v>
      </c>
      <c r="U14" s="27" t="n">
        <f aca="false">$Y$2*EXP(-0.02896*9.81/8.314/(273.15+$Z$2+U$2)*$A14)</f>
        <v>873.009034297058</v>
      </c>
      <c r="V14" s="28" t="n">
        <f aca="false">$Y$2*EXP(-0.02896*9.81/8.314/(273.15+$Z$2+V$2)*$A14)</f>
        <v>874.930987006559</v>
      </c>
      <c r="W14" s="20" t="n">
        <f aca="false">A14</f>
        <v>1450</v>
      </c>
      <c r="X14" s="21"/>
      <c r="Y14" s="29"/>
      <c r="Z14" s="29"/>
      <c r="AA14" s="29"/>
      <c r="AB14" s="16" t="n">
        <v>1450</v>
      </c>
      <c r="AC14" s="30" t="n">
        <f aca="false">($Y$2*EXP(-0.02896*9.81/8.314/(273.15+$Z$2+B$2)*$AB14))*100/287.05/(273.15+AC$2)</f>
        <v>1.28439477310297</v>
      </c>
      <c r="AD14" s="31" t="n">
        <f aca="false">($Y$2*EXP(-0.02896*9.81/8.314/(273.15+$Z$2+C$2)*$AB14))*100/287.05/(273.15+AD$2)</f>
        <v>1.26163284667078</v>
      </c>
      <c r="AE14" s="31" t="n">
        <f aca="false">($Y$2*EXP(-0.02896*9.81/8.314/(273.15+$Z$2+D$2)*$AB14))*100/287.05/(273.15+AE$2)</f>
        <v>1.23965605137853</v>
      </c>
      <c r="AF14" s="31" t="n">
        <f aca="false">($Y$2*EXP(-0.02896*9.81/8.314/(273.15+$Z$2+E$2)*$AB14))*100/287.05/(273.15+AF$2)</f>
        <v>1.21842489437447</v>
      </c>
      <c r="AG14" s="31" t="n">
        <f aca="false">($Y$2*EXP(-0.02896*9.81/8.314/(273.15+$Z$2+F$2)*$AB14))*100/287.05/(273.15+AG$2)</f>
        <v>1.19790245408351</v>
      </c>
      <c r="AH14" s="31" t="n">
        <f aca="false">($Y$2*EXP(-0.02896*9.81/8.314/(273.15+$Z$2+G$2)*$AB14))*100/287.05/(273.15+AH$2)</f>
        <v>1.17805417749375</v>
      </c>
      <c r="AI14" s="31" t="n">
        <f aca="false">($Y$2*EXP(-0.02896*9.81/8.314/(273.15+$Z$2+H$2)*$AB14))*100/287.05/(273.15+AI$2)</f>
        <v>1.15884769596274</v>
      </c>
      <c r="AJ14" s="31" t="n">
        <f aca="false">($Y$2*EXP(-0.02896*9.81/8.314/(273.15+$Z$2+I$2)*$AB14))*100/287.05/(273.15+AJ$2)</f>
        <v>1.14025265764619</v>
      </c>
      <c r="AK14" s="31" t="n">
        <f aca="false">($Y$2*EXP(-0.02896*9.81/8.314/(273.15+$Z$2+J$2)*$AB14))*100/287.05/(273.15+AK$2)</f>
        <v>1.12224057486393</v>
      </c>
      <c r="AL14" s="31" t="n">
        <f aca="false">($Y$2*EXP(-0.02896*9.81/8.314/(273.15+$Z$2+K$2)*$AB14))*100/287.05/(273.15+AL$2)</f>
        <v>1.10478468490459</v>
      </c>
      <c r="AM14" s="31" t="n">
        <f aca="false">($Y$2*EXP(-0.02896*9.81/8.314/(273.15+$Z$2+L$2)*$AB14))*100/287.05/(273.15+AM$2)</f>
        <v>1.0878598229352</v>
      </c>
      <c r="AN14" s="31" t="n">
        <f aca="false">($Y$2*EXP(-0.02896*9.81/8.314/(273.15+$Z$2+M$2)*$AB14))*100/287.05/(273.15+AN$2)</f>
        <v>1.07144230582754</v>
      </c>
      <c r="AO14" s="31" t="n">
        <f aca="false">($Y$2*EXP(-0.02896*9.81/8.314/(273.15+$Z$2+N$2)*$AB14))*100/287.05/(273.15+AO$2)</f>
        <v>1.05550982584111</v>
      </c>
      <c r="AP14" s="31" t="n">
        <f aca="false">($Y$2*EXP(-0.02896*9.81/8.314/(273.15+$Z$2+O$2)*$AB14))*100/287.05/(273.15+AP$2)</f>
        <v>1.04004135321649</v>
      </c>
      <c r="AQ14" s="31" t="n">
        <f aca="false">($Y$2*EXP(-0.02896*9.81/8.314/(273.15+$Z$2+P$2)*$AB14))*100/287.05/(273.15+AQ$2)</f>
        <v>1.02501704683282</v>
      </c>
      <c r="AR14" s="31" t="n">
        <f aca="false">($Y$2*EXP(-0.02896*9.81/8.314/(273.15+$Z$2+Q$2)*$AB14))*100/287.05/(273.15+AR$2)</f>
        <v>1.01041817217238</v>
      </c>
      <c r="AS14" s="31" t="n">
        <f aca="false">($Y$2*EXP(-0.02896*9.81/8.314/(273.15+$Z$2+R$2)*$AB14))*100/287.05/(273.15+AS$2)</f>
        <v>0.996227025913711</v>
      </c>
      <c r="AT14" s="31" t="n">
        <f aca="false">($Y$2*EXP(-0.02896*9.81/8.314/(273.15+$Z$2+S$2)*$AB14))*100/287.05/(273.15+AT$2)</f>
        <v>0.982426866544724</v>
      </c>
      <c r="AU14" s="31" t="n">
        <f aca="false">($Y$2*EXP(-0.02896*9.81/8.314/(273.15+$Z$2+T$2)*$AB14))*100/287.05/(273.15+AU$2)</f>
        <v>0.969001850449303</v>
      </c>
      <c r="AV14" s="31" t="n">
        <f aca="false">($Y$2*EXP(-0.02896*9.81/8.314/(273.15+$Z$2+U$2)*$AB14))*100/287.05/(273.15+AV$2)</f>
        <v>0.955936972975934</v>
      </c>
      <c r="AW14" s="32" t="n">
        <f aca="false">($Y$2*EXP(-0.02896*9.81/8.314/(273.15+$Z$2+V$2)*$AB14))*100/287.05/(273.15+AW$2)</f>
        <v>0.943218014046119</v>
      </c>
      <c r="AX14" s="25" t="n">
        <f aca="false">AB14</f>
        <v>1450</v>
      </c>
      <c r="AZ14" s="16" t="n">
        <v>865</v>
      </c>
      <c r="BA14" s="30" t="n">
        <f aca="false">$AZ14*100/287.05/(273.15+BA$2)</f>
        <v>1.35039762379975</v>
      </c>
      <c r="BB14" s="31" t="n">
        <f aca="false">$AZ14*100/287.05/(273.15+BB$2)</f>
        <v>1.32080311089597</v>
      </c>
      <c r="BC14" s="31" t="n">
        <f aca="false">$AZ14*100/287.05/(273.15+BC$2)</f>
        <v>1.29247793159303</v>
      </c>
      <c r="BD14" s="31" t="n">
        <f aca="false">$AZ14*100/287.05/(273.15+BD$2)</f>
        <v>1.2653421362625</v>
      </c>
      <c r="BE14" s="31" t="n">
        <f aca="false">$AZ14*100/287.05/(273.15+BE$2)</f>
        <v>1.23932235143292</v>
      </c>
      <c r="BF14" s="31" t="n">
        <f aca="false">$AZ14*100/287.05/(273.15+BF$2)</f>
        <v>1.21435111727147</v>
      </c>
      <c r="BG14" s="31" t="n">
        <f aca="false">$AZ14*100/287.05/(273.15+BG$2)</f>
        <v>1.19036630357857</v>
      </c>
      <c r="BH14" s="31" t="n">
        <f aca="false">$AZ14*100/287.05/(273.15+BH$2)</f>
        <v>1.16731059365065</v>
      </c>
      <c r="BI14" s="31" t="n">
        <f aca="false">$AZ14*100/287.05/(273.15+BI$2)</f>
        <v>1.14513102698428</v>
      </c>
      <c r="BJ14" s="31" t="n">
        <f aca="false">$AZ14*100/287.05/(273.15+BJ$2)</f>
        <v>1.12377859314158</v>
      </c>
      <c r="BK14" s="31" t="n">
        <f aca="false">$AZ14*100/287.05/(273.15+BK$2)</f>
        <v>1.10320787022118</v>
      </c>
      <c r="BL14" s="31" t="n">
        <f aca="false">$AZ14*100/287.05/(273.15+BL$2)</f>
        <v>1.08337670232218</v>
      </c>
      <c r="BM14" s="31" t="n">
        <f aca="false">$AZ14*100/287.05/(273.15+BM$2)</f>
        <v>1.06424591118105</v>
      </c>
      <c r="BN14" s="31" t="n">
        <f aca="false">$AZ14*100/287.05/(273.15+BN$2)</f>
        <v>1.04577903783069</v>
      </c>
      <c r="BO14" s="31" t="n">
        <f aca="false">$AZ14*100/287.05/(273.15+BO$2)</f>
        <v>1.0279421106973</v>
      </c>
      <c r="BP14" s="31" t="n">
        <f aca="false">$AZ14*100/287.05/(273.15+BP$2)</f>
        <v>1.01070343703141</v>
      </c>
      <c r="BQ14" s="31" t="n">
        <f aca="false">$AZ14*100/287.05/(273.15+BQ$2)</f>
        <v>0.994033414979101</v>
      </c>
      <c r="BR14" s="31" t="n">
        <f aca="false">$AZ14*100/287.05/(273.15+BR$2)</f>
        <v>0.977904363949098</v>
      </c>
      <c r="BS14" s="31" t="n">
        <f aca="false">$AZ14*100/287.05/(273.15+BS$2)</f>
        <v>0.962290371230766</v>
      </c>
      <c r="BT14" s="31" t="n">
        <f aca="false">$AZ14*100/287.05/(273.15+BT$2)</f>
        <v>0.947167153075325</v>
      </c>
      <c r="BU14" s="32" t="n">
        <f aca="false">$AZ14*100/287.05/(273.15+BU$2)</f>
        <v>0.932511928673726</v>
      </c>
      <c r="BV14" s="25" t="n">
        <f aca="false">AZ14</f>
        <v>865</v>
      </c>
    </row>
    <row r="15" customFormat="false" ht="13.5" hidden="false" customHeight="true" outlineLevel="0" collapsed="false">
      <c r="A15" s="16" t="n">
        <v>1400</v>
      </c>
      <c r="B15" s="26" t="n">
        <f aca="false">$Y$2*EXP(-0.02896*9.81/8.314/(273.15+$Z$2+B$2)*$A15)</f>
        <v>828.645378116721</v>
      </c>
      <c r="C15" s="27" t="n">
        <f aca="false">$Y$2*EXP(-0.02896*9.81/8.314/(273.15+$Z$2+C$2)*$A15)</f>
        <v>832.075398736522</v>
      </c>
      <c r="D15" s="27" t="n">
        <f aca="false">$Y$2*EXP(-0.02896*9.81/8.314/(273.15+$Z$2+D$2)*$A15)</f>
        <v>835.380546157744</v>
      </c>
      <c r="E15" s="27" t="n">
        <f aca="false">$Y$2*EXP(-0.02896*9.81/8.314/(273.15+$Z$2+E$2)*$A15)</f>
        <v>838.567493047864</v>
      </c>
      <c r="F15" s="27" t="n">
        <f aca="false">$Y$2*EXP(-0.02896*9.81/8.314/(273.15+$Z$2+F$2)*$A15)</f>
        <v>841.642446831388</v>
      </c>
      <c r="G15" s="27" t="n">
        <f aca="false">$Y$2*EXP(-0.02896*9.81/8.314/(273.15+$Z$2+G$2)*$A15)</f>
        <v>844.611189372567</v>
      </c>
      <c r="H15" s="27" t="n">
        <f aca="false">$Y$2*EXP(-0.02896*9.81/8.314/(273.15+$Z$2+H$2)*$A15)</f>
        <v>847.479112683221</v>
      </c>
      <c r="I15" s="27" t="n">
        <f aca="false">$Y$2*EXP(-0.02896*9.81/8.314/(273.15+$Z$2+I$2)*$A15)</f>
        <v>850.251251110203</v>
      </c>
      <c r="J15" s="27" t="n">
        <f aca="false">$Y$2*EXP(-0.02896*9.81/8.314/(273.15+$Z$2+J$2)*$A15)</f>
        <v>852.932310398931</v>
      </c>
      <c r="K15" s="27" t="n">
        <f aca="false">$Y$2*EXP(-0.02896*9.81/8.314/(273.15+$Z$2+K$2)*$A15)</f>
        <v>855.526693979471</v>
      </c>
      <c r="L15" s="27" t="n">
        <f aca="false">$Y$2*EXP(-0.02896*9.81/8.314/(273.15+$Z$2+L$2)*$A15)</f>
        <v>858.038526778649</v>
      </c>
      <c r="M15" s="27" t="n">
        <f aca="false">$Y$2*EXP(-0.02896*9.81/8.314/(273.15+$Z$2+M$2)*$A15)</f>
        <v>860.471676824521</v>
      </c>
      <c r="N15" s="27" t="n">
        <f aca="false">$Y$2*EXP(-0.02896*9.81/8.314/(273.15+$Z$2+N$2)*$A15)</f>
        <v>862.829774877414</v>
      </c>
      <c r="O15" s="27" t="n">
        <f aca="false">$Y$2*EXP(-0.02896*9.81/8.314/(273.15+$Z$2+O$2)*$A15)</f>
        <v>865.116232293904</v>
      </c>
      <c r="P15" s="27" t="n">
        <f aca="false">$Y$2*EXP(-0.02896*9.81/8.314/(273.15+$Z$2+P$2)*$A15)</f>
        <v>867.334257305888</v>
      </c>
      <c r="Q15" s="27" t="n">
        <f aca="false">$Y$2*EXP(-0.02896*9.81/8.314/(273.15+$Z$2+Q$2)*$A15)</f>
        <v>869.486869875851</v>
      </c>
      <c r="R15" s="27" t="n">
        <f aca="false">$Y$2*EXP(-0.02896*9.81/8.314/(273.15+$Z$2+R$2)*$A15)</f>
        <v>871.576915271042</v>
      </c>
      <c r="S15" s="27" t="n">
        <f aca="false">$Y$2*EXP(-0.02896*9.81/8.314/(273.15+$Z$2+S$2)*$A15)</f>
        <v>873.60707648322</v>
      </c>
      <c r="T15" s="27" t="n">
        <f aca="false">$Y$2*EXP(-0.02896*9.81/8.314/(273.15+$Z$2+T$2)*$A15)</f>
        <v>875.579885606577</v>
      </c>
      <c r="U15" s="27" t="n">
        <f aca="false">$Y$2*EXP(-0.02896*9.81/8.314/(273.15+$Z$2+U$2)*$A15)</f>
        <v>877.497734274071</v>
      </c>
      <c r="V15" s="28" t="n">
        <f aca="false">$Y$2*EXP(-0.02896*9.81/8.314/(273.15+$Z$2+V$2)*$A15)</f>
        <v>879.362883241614</v>
      </c>
      <c r="W15" s="20" t="n">
        <f aca="false">A15</f>
        <v>1400</v>
      </c>
      <c r="X15" s="21"/>
      <c r="Y15" s="29"/>
      <c r="Z15" s="29"/>
      <c r="AA15" s="29"/>
      <c r="AB15" s="16" t="n">
        <v>1400</v>
      </c>
      <c r="AC15" s="30" t="n">
        <f aca="false">($Y$2*EXP(-0.02896*9.81/8.314/(273.15+$Z$2+B$2)*$AB15))*100/287.05/(273.15+AC$2)</f>
        <v>1.29364248506528</v>
      </c>
      <c r="AD15" s="31" t="n">
        <f aca="false">($Y$2*EXP(-0.02896*9.81/8.314/(273.15+$Z$2+C$2)*$AB15))*100/287.05/(273.15+AD$2)</f>
        <v>1.27052921982798</v>
      </c>
      <c r="AE15" s="31" t="n">
        <f aca="false">($Y$2*EXP(-0.02896*9.81/8.314/(273.15+$Z$2+D$2)*$AB15))*100/287.05/(273.15+AE$2)</f>
        <v>1.24822071721505</v>
      </c>
      <c r="AF15" s="31" t="n">
        <f aca="false">($Y$2*EXP(-0.02896*9.81/8.314/(273.15+$Z$2+E$2)*$AB15))*100/287.05/(273.15+AF$2)</f>
        <v>1.2266760497728</v>
      </c>
      <c r="AG15" s="31" t="n">
        <f aca="false">($Y$2*EXP(-0.02896*9.81/8.314/(273.15+$Z$2+F$2)*$AB15))*100/287.05/(273.15+AG$2)</f>
        <v>1.20585698991079</v>
      </c>
      <c r="AH15" s="31" t="n">
        <f aca="false">($Y$2*EXP(-0.02896*9.81/8.314/(273.15+$Z$2+G$2)*$AB15))*100/287.05/(273.15+AH$2)</f>
        <v>1.18572779361221</v>
      </c>
      <c r="AI15" s="31" t="n">
        <f aca="false">($Y$2*EXP(-0.02896*9.81/8.314/(273.15+$Z$2+H$2)*$AB15))*100/287.05/(273.15+AI$2)</f>
        <v>1.16625500430609</v>
      </c>
      <c r="AJ15" s="31" t="n">
        <f aca="false">($Y$2*EXP(-0.02896*9.81/8.314/(273.15+$Z$2+I$2)*$AB15))*100/287.05/(273.15+AJ$2)</f>
        <v>1.14740727478111</v>
      </c>
      <c r="AK15" s="31" t="n">
        <f aca="false">($Y$2*EXP(-0.02896*9.81/8.314/(273.15+$Z$2+J$2)*$AB15))*100/287.05/(273.15+AK$2)</f>
        <v>1.12915520526613</v>
      </c>
      <c r="AL15" s="31" t="n">
        <f aca="false">($Y$2*EXP(-0.02896*9.81/8.314/(273.15+$Z$2+K$2)*$AB15))*100/287.05/(273.15+AL$2)</f>
        <v>1.11147119601771</v>
      </c>
      <c r="AM15" s="31" t="n">
        <f aca="false">($Y$2*EXP(-0.02896*9.81/8.314/(273.15+$Z$2+L$2)*$AB15))*100/287.05/(273.15+AM$2)</f>
        <v>1.09432931294242</v>
      </c>
      <c r="AN15" s="31" t="n">
        <f aca="false">($Y$2*EXP(-0.02896*9.81/8.314/(273.15+$Z$2+M$2)*$AB15))*100/287.05/(273.15+AN$2)</f>
        <v>1.07770516494773</v>
      </c>
      <c r="AO15" s="31" t="n">
        <f aca="false">($Y$2*EXP(-0.02896*9.81/8.314/(273.15+$Z$2+N$2)*$AB15))*100/287.05/(273.15+AO$2)</f>
        <v>1.0615757918596</v>
      </c>
      <c r="AP15" s="31" t="n">
        <f aca="false">($Y$2*EXP(-0.02896*9.81/8.314/(273.15+$Z$2+O$2)*$AB15))*100/287.05/(273.15+AP$2)</f>
        <v>1.04591956187287</v>
      </c>
      <c r="AQ15" s="31" t="n">
        <f aca="false">($Y$2*EXP(-0.02896*9.81/8.314/(273.15+$Z$2+P$2)*$AB15))*100/287.05/(273.15+AQ$2)</f>
        <v>1.03071607761282</v>
      </c>
      <c r="AR15" s="31" t="n">
        <f aca="false">($Y$2*EXP(-0.02896*9.81/8.314/(273.15+$Z$2+Q$2)*$AB15))*100/287.05/(273.15+AR$2)</f>
        <v>1.01594608998521</v>
      </c>
      <c r="AS15" s="31" t="n">
        <f aca="false">($Y$2*EXP(-0.02896*9.81/8.314/(273.15+$Z$2+R$2)*$AB15))*100/287.05/(273.15+AS$2)</f>
        <v>1.00159141907957</v>
      </c>
      <c r="AT15" s="31" t="n">
        <f aca="false">($Y$2*EXP(-0.02896*9.81/8.314/(273.15+$Z$2+S$2)*$AB15))*100/287.05/(273.15+AT$2)</f>
        <v>0.987634881467923</v>
      </c>
      <c r="AU15" s="31" t="n">
        <f aca="false">($Y$2*EXP(-0.02896*9.81/8.314/(273.15+$Z$2+T$2)*$AB15))*100/287.05/(273.15+AU$2)</f>
        <v>0.9740602233093</v>
      </c>
      <c r="AV15" s="31" t="n">
        <f aca="false">($Y$2*EXP(-0.02896*9.81/8.314/(273.15+$Z$2+U$2)*$AB15))*100/287.05/(273.15+AV$2)</f>
        <v>0.960852058731121</v>
      </c>
      <c r="AW15" s="32" t="n">
        <f aca="false">($Y$2*EXP(-0.02896*9.81/8.314/(273.15+$Z$2+V$2)*$AB15))*100/287.05/(273.15+AW$2)</f>
        <v>0.9479958130124</v>
      </c>
      <c r="AX15" s="25" t="n">
        <f aca="false">AB15</f>
        <v>1400</v>
      </c>
      <c r="AZ15" s="16" t="n">
        <v>870</v>
      </c>
      <c r="BA15" s="30" t="n">
        <f aca="false">$AZ15*100/287.05/(273.15+BA$2)</f>
        <v>1.35820339041131</v>
      </c>
      <c r="BB15" s="31" t="n">
        <f aca="false">$AZ15*100/287.05/(273.15+BB$2)</f>
        <v>1.32843781095895</v>
      </c>
      <c r="BC15" s="31" t="n">
        <f aca="false">$AZ15*100/287.05/(273.15+BC$2)</f>
        <v>1.29994890229588</v>
      </c>
      <c r="BD15" s="31" t="n">
        <f aca="false">$AZ15*100/287.05/(273.15+BD$2)</f>
        <v>1.27265625265708</v>
      </c>
      <c r="BE15" s="31" t="n">
        <f aca="false">$AZ15*100/287.05/(273.15+BE$2)</f>
        <v>1.24648606444698</v>
      </c>
      <c r="BF15" s="31" t="n">
        <f aca="false">$AZ15*100/287.05/(273.15+BF$2)</f>
        <v>1.22137048789153</v>
      </c>
      <c r="BG15" s="31" t="n">
        <f aca="false">$AZ15*100/287.05/(273.15+BG$2)</f>
        <v>1.19724703365706</v>
      </c>
      <c r="BH15" s="31" t="n">
        <f aca="false">$AZ15*100/287.05/(273.15+BH$2)</f>
        <v>1.17405805372955</v>
      </c>
      <c r="BI15" s="31" t="n">
        <f aca="false">$AZ15*100/287.05/(273.15+BI$2)</f>
        <v>1.15175028147552</v>
      </c>
      <c r="BJ15" s="31" t="n">
        <f aca="false">$AZ15*100/287.05/(273.15+BJ$2)</f>
        <v>1.13027442315974</v>
      </c>
      <c r="BK15" s="31" t="n">
        <f aca="false">$AZ15*100/287.05/(273.15+BK$2)</f>
        <v>1.1095847943265</v>
      </c>
      <c r="BL15" s="31" t="n">
        <f aca="false">$AZ15*100/287.05/(273.15+BL$2)</f>
        <v>1.08963899539919</v>
      </c>
      <c r="BM15" s="31" t="n">
        <f aca="false">$AZ15*100/287.05/(273.15+BM$2)</f>
        <v>1.07039762165031</v>
      </c>
      <c r="BN15" s="31" t="n">
        <f aca="false">$AZ15*100/287.05/(273.15+BN$2)</f>
        <v>1.05182400336729</v>
      </c>
      <c r="BO15" s="31" t="n">
        <f aca="false">$AZ15*100/287.05/(273.15+BO$2)</f>
        <v>1.03388397260885</v>
      </c>
      <c r="BP15" s="31" t="n">
        <f aca="false">$AZ15*100/287.05/(273.15+BP$2)</f>
        <v>1.01654565343043</v>
      </c>
      <c r="BQ15" s="31" t="n">
        <f aca="false">$AZ15*100/287.05/(273.15+BQ$2)</f>
        <v>0.999779272869154</v>
      </c>
      <c r="BR15" s="31" t="n">
        <f aca="false">$AZ15*100/287.05/(273.15+BR$2)</f>
        <v>0.983556990330306</v>
      </c>
      <c r="BS15" s="31" t="n">
        <f aca="false">$AZ15*100/287.05/(273.15+BS$2)</f>
        <v>0.967852743318805</v>
      </c>
      <c r="BT15" s="31" t="n">
        <f aca="false">$AZ15*100/287.05/(273.15+BT$2)</f>
        <v>0.952642107717378</v>
      </c>
      <c r="BU15" s="32" t="n">
        <f aca="false">$AZ15*100/287.05/(273.15+BU$2)</f>
        <v>0.937902171036002</v>
      </c>
      <c r="BV15" s="25" t="n">
        <f aca="false">AZ15</f>
        <v>870</v>
      </c>
    </row>
    <row r="16" customFormat="false" ht="13.5" hidden="false" customHeight="true" outlineLevel="0" collapsed="false">
      <c r="A16" s="16" t="n">
        <v>1350</v>
      </c>
      <c r="B16" s="26" t="n">
        <f aca="false">$Y$2*EXP(-0.02896*9.81/8.314/(273.15+$Z$2+B$2)*$A16)</f>
        <v>834.611669739979</v>
      </c>
      <c r="C16" s="27" t="n">
        <f aca="false">$Y$2*EXP(-0.02896*9.81/8.314/(273.15+$Z$2+C$2)*$A16)</f>
        <v>837.942758057119</v>
      </c>
      <c r="D16" s="27" t="n">
        <f aca="false">$Y$2*EXP(-0.02896*9.81/8.314/(273.15+$Z$2+D$2)*$A16)</f>
        <v>841.152110952842</v>
      </c>
      <c r="E16" s="27" t="n">
        <f aca="false">$Y$2*EXP(-0.02896*9.81/8.314/(273.15+$Z$2+E$2)*$A16)</f>
        <v>844.24625973186</v>
      </c>
      <c r="F16" s="27" t="n">
        <f aca="false">$Y$2*EXP(-0.02896*9.81/8.314/(273.15+$Z$2+F$2)*$A16)</f>
        <v>847.231278354569</v>
      </c>
      <c r="G16" s="27" t="n">
        <f aca="false">$Y$2*EXP(-0.02896*9.81/8.314/(273.15+$Z$2+G$2)*$A16)</f>
        <v>850.112822625451</v>
      </c>
      <c r="H16" s="27" t="n">
        <f aca="false">$Y$2*EXP(-0.02896*9.81/8.314/(273.15+$Z$2+H$2)*$A16)</f>
        <v>852.896165436632</v>
      </c>
      <c r="I16" s="27" t="n">
        <f aca="false">$Y$2*EXP(-0.02896*9.81/8.314/(273.15+$Z$2+I$2)*$A16)</f>
        <v>855.586228520156</v>
      </c>
      <c r="J16" s="27" t="n">
        <f aca="false">$Y$2*EXP(-0.02896*9.81/8.314/(273.15+$Z$2+J$2)*$A16)</f>
        <v>858.187611104149</v>
      </c>
      <c r="K16" s="27" t="n">
        <f aca="false">$Y$2*EXP(-0.02896*9.81/8.314/(273.15+$Z$2+K$2)*$A16)</f>
        <v>860.704615818021</v>
      </c>
      <c r="L16" s="27" t="n">
        <f aca="false">$Y$2*EXP(-0.02896*9.81/8.314/(273.15+$Z$2+L$2)*$A16)</f>
        <v>863.141272148748</v>
      </c>
      <c r="M16" s="27" t="n">
        <f aca="false">$Y$2*EXP(-0.02896*9.81/8.314/(273.15+$Z$2+M$2)*$A16)</f>
        <v>865.501357713129</v>
      </c>
      <c r="N16" s="27" t="n">
        <f aca="false">$Y$2*EXP(-0.02896*9.81/8.314/(273.15+$Z$2+N$2)*$A16)</f>
        <v>867.788417578797</v>
      </c>
      <c r="O16" s="27" t="n">
        <f aca="false">$Y$2*EXP(-0.02896*9.81/8.314/(273.15+$Z$2+O$2)*$A16)</f>
        <v>870.005781838946</v>
      </c>
      <c r="P16" s="27" t="n">
        <f aca="false">$Y$2*EXP(-0.02896*9.81/8.314/(273.15+$Z$2+P$2)*$A16)</f>
        <v>872.156581621576</v>
      </c>
      <c r="Q16" s="27" t="n">
        <f aca="false">$Y$2*EXP(-0.02896*9.81/8.314/(273.15+$Z$2+Q$2)*$A16)</f>
        <v>874.243763693061</v>
      </c>
      <c r="R16" s="27" t="n">
        <f aca="false">$Y$2*EXP(-0.02896*9.81/8.314/(273.15+$Z$2+R$2)*$A16)</f>
        <v>876.270103797531</v>
      </c>
      <c r="S16" s="27" t="n">
        <f aca="false">$Y$2*EXP(-0.02896*9.81/8.314/(273.15+$Z$2+S$2)*$A16)</f>
        <v>878.238218857552</v>
      </c>
      <c r="T16" s="27" t="n">
        <f aca="false">$Y$2*EXP(-0.02896*9.81/8.314/(273.15+$Z$2+T$2)*$A16)</f>
        <v>880.150578147626</v>
      </c>
      <c r="U16" s="27" t="n">
        <f aca="false">$Y$2*EXP(-0.02896*9.81/8.314/(273.15+$Z$2+U$2)*$A16)</f>
        <v>882.009513539719</v>
      </c>
      <c r="V16" s="28" t="n">
        <f aca="false">$Y$2*EXP(-0.02896*9.81/8.314/(273.15+$Z$2+V$2)*$A16)</f>
        <v>883.817228909288</v>
      </c>
      <c r="W16" s="20" t="n">
        <f aca="false">A16</f>
        <v>1350</v>
      </c>
      <c r="X16" s="21"/>
      <c r="Y16" s="29"/>
      <c r="Z16" s="29"/>
      <c r="AA16" s="29"/>
      <c r="AB16" s="16" t="n">
        <v>1350</v>
      </c>
      <c r="AC16" s="30" t="n">
        <f aca="false">($Y$2*EXP(-0.02896*9.81/8.314/(273.15+$Z$2+B$2)*$AB16))*100/287.05/(273.15+AC$2)</f>
        <v>1.30295678105481</v>
      </c>
      <c r="AD16" s="31" t="n">
        <f aca="false">($Y$2*EXP(-0.02896*9.81/8.314/(273.15+$Z$2+C$2)*$AB16))*100/287.05/(273.15+AD$2)</f>
        <v>1.27948832554288</v>
      </c>
      <c r="AE16" s="31" t="n">
        <f aca="false">($Y$2*EXP(-0.02896*9.81/8.314/(273.15+$Z$2+D$2)*$AB16))*100/287.05/(273.15+AE$2)</f>
        <v>1.2568445555138</v>
      </c>
      <c r="AF16" s="31" t="n">
        <f aca="false">($Y$2*EXP(-0.02896*9.81/8.314/(273.15+$Z$2+E$2)*$AB16))*100/287.05/(273.15+AF$2)</f>
        <v>1.23498308187368</v>
      </c>
      <c r="AG16" s="31" t="n">
        <f aca="false">($Y$2*EXP(-0.02896*9.81/8.314/(273.15+$Z$2+F$2)*$AB16))*100/287.05/(273.15+AG$2)</f>
        <v>1.21386434693399</v>
      </c>
      <c r="AH16" s="31" t="n">
        <f aca="false">($Y$2*EXP(-0.02896*9.81/8.314/(273.15+$Z$2+G$2)*$AB16))*100/287.05/(273.15+AH$2)</f>
        <v>1.19345139417574</v>
      </c>
      <c r="AI16" s="31" t="n">
        <f aca="false">($Y$2*EXP(-0.02896*9.81/8.314/(273.15+$Z$2+H$2)*$AB16))*100/287.05/(273.15+AI$2)</f>
        <v>1.17370965986952</v>
      </c>
      <c r="AJ16" s="31" t="n">
        <f aca="false">($Y$2*EXP(-0.02896*9.81/8.314/(273.15+$Z$2+I$2)*$AB16))*100/287.05/(273.15+AJ$2)</f>
        <v>1.15460678420021</v>
      </c>
      <c r="AK16" s="31" t="n">
        <f aca="false">($Y$2*EXP(-0.02896*9.81/8.314/(273.15+$Z$2+J$2)*$AB16))*100/287.05/(273.15+AK$2)</f>
        <v>1.1361124398253</v>
      </c>
      <c r="AL16" s="31" t="n">
        <f aca="false">($Y$2*EXP(-0.02896*9.81/8.314/(273.15+$Z$2+K$2)*$AB16))*100/287.05/(273.15+AL$2)</f>
        <v>1.11819817603981</v>
      </c>
      <c r="AM16" s="31" t="n">
        <f aca="false">($Y$2*EXP(-0.02896*9.81/8.314/(273.15+$Z$2+L$2)*$AB16))*100/287.05/(273.15+AM$2)</f>
        <v>1.1008372769332</v>
      </c>
      <c r="AN16" s="31" t="n">
        <f aca="false">($Y$2*EXP(-0.02896*9.81/8.314/(273.15+$Z$2+M$2)*$AB16))*100/287.05/(273.15+AN$2)</f>
        <v>1.08400463210939</v>
      </c>
      <c r="AO16" s="31" t="n">
        <f aca="false">($Y$2*EXP(-0.02896*9.81/8.314/(273.15+$Z$2+N$2)*$AB16))*100/287.05/(273.15+AO$2)</f>
        <v>1.06767661870348</v>
      </c>
      <c r="AP16" s="31" t="n">
        <f aca="false">($Y$2*EXP(-0.02896*9.81/8.314/(273.15+$Z$2+O$2)*$AB16))*100/287.05/(273.15+AP$2)</f>
        <v>1.05183099357072</v>
      </c>
      <c r="AQ16" s="31" t="n">
        <f aca="false">($Y$2*EXP(-0.02896*9.81/8.314/(273.15+$Z$2+P$2)*$AB16))*100/287.05/(273.15+AQ$2)</f>
        <v>1.03644679464812</v>
      </c>
      <c r="AR16" s="31" t="n">
        <f aca="false">($Y$2*EXP(-0.02896*9.81/8.314/(273.15+$Z$2+Q$2)*$AB16))*100/287.05/(273.15+AR$2)</f>
        <v>1.02150425059867</v>
      </c>
      <c r="AS16" s="31" t="n">
        <f aca="false">($Y$2*EXP(-0.02896*9.81/8.314/(273.15+$Z$2+R$2)*$AB16))*100/287.05/(273.15+AS$2)</f>
        <v>1.00698469794445</v>
      </c>
      <c r="AT16" s="31" t="n">
        <f aca="false">($Y$2*EXP(-0.02896*9.81/8.314/(273.15+$Z$2+S$2)*$AB16))*100/287.05/(273.15+AT$2)</f>
        <v>0.99287050497998</v>
      </c>
      <c r="AU16" s="31" t="n">
        <f aca="false">($Y$2*EXP(-0.02896*9.81/8.314/(273.15+$Z$2+T$2)*$AB16))*100/287.05/(273.15+AU$2)</f>
        <v>0.979145001831968</v>
      </c>
      <c r="AV16" s="31" t="n">
        <f aca="false">($Y$2*EXP(-0.02896*9.81/8.314/(273.15+$Z$2+U$2)*$AB16))*100/287.05/(273.15+AV$2)</f>
        <v>0.965792416097997</v>
      </c>
      <c r="AW16" s="32" t="n">
        <f aca="false">($Y$2*EXP(-0.02896*9.81/8.314/(273.15+$Z$2+V$2)*$AB16))*100/287.05/(273.15+AW$2)</f>
        <v>0.952797813555223</v>
      </c>
      <c r="AX16" s="25" t="n">
        <f aca="false">AB16</f>
        <v>1350</v>
      </c>
      <c r="AZ16" s="16" t="n">
        <v>875</v>
      </c>
      <c r="BA16" s="30" t="n">
        <f aca="false">$AZ16*100/287.05/(273.15+BA$2)</f>
        <v>1.36600915702287</v>
      </c>
      <c r="BB16" s="31" t="n">
        <f aca="false">$AZ16*100/287.05/(273.15+BB$2)</f>
        <v>1.33607251102193</v>
      </c>
      <c r="BC16" s="31" t="n">
        <f aca="false">$AZ16*100/287.05/(273.15+BC$2)</f>
        <v>1.30741987299873</v>
      </c>
      <c r="BD16" s="31" t="n">
        <f aca="false">$AZ16*100/287.05/(273.15+BD$2)</f>
        <v>1.27997036905166</v>
      </c>
      <c r="BE16" s="31" t="n">
        <f aca="false">$AZ16*100/287.05/(273.15+BE$2)</f>
        <v>1.25364977746105</v>
      </c>
      <c r="BF16" s="31" t="n">
        <f aca="false">$AZ16*100/287.05/(273.15+BF$2)</f>
        <v>1.2283898585116</v>
      </c>
      <c r="BG16" s="31" t="n">
        <f aca="false">$AZ16*100/287.05/(273.15+BG$2)</f>
        <v>1.20412776373555</v>
      </c>
      <c r="BH16" s="31" t="n">
        <f aca="false">$AZ16*100/287.05/(273.15+BH$2)</f>
        <v>1.18080551380846</v>
      </c>
      <c r="BI16" s="31" t="n">
        <f aca="false">$AZ16*100/287.05/(273.15+BI$2)</f>
        <v>1.15836953596676</v>
      </c>
      <c r="BJ16" s="31" t="n">
        <f aca="false">$AZ16*100/287.05/(273.15+BJ$2)</f>
        <v>1.1367702531779</v>
      </c>
      <c r="BK16" s="31" t="n">
        <f aca="false">$AZ16*100/287.05/(273.15+BK$2)</f>
        <v>1.11596171843183</v>
      </c>
      <c r="BL16" s="31" t="n">
        <f aca="false">$AZ16*100/287.05/(273.15+BL$2)</f>
        <v>1.09590128847619</v>
      </c>
      <c r="BM16" s="31" t="n">
        <f aca="false">$AZ16*100/287.05/(273.15+BM$2)</f>
        <v>1.07654933211956</v>
      </c>
      <c r="BN16" s="31" t="n">
        <f aca="false">$AZ16*100/287.05/(273.15+BN$2)</f>
        <v>1.05786896890388</v>
      </c>
      <c r="BO16" s="31" t="n">
        <f aca="false">$AZ16*100/287.05/(273.15+BO$2)</f>
        <v>1.03982583452039</v>
      </c>
      <c r="BP16" s="31" t="n">
        <f aca="false">$AZ16*100/287.05/(273.15+BP$2)</f>
        <v>1.02238786982946</v>
      </c>
      <c r="BQ16" s="31" t="n">
        <f aca="false">$AZ16*100/287.05/(273.15+BQ$2)</f>
        <v>1.00552513075921</v>
      </c>
      <c r="BR16" s="31" t="n">
        <f aca="false">$AZ16*100/287.05/(273.15+BR$2)</f>
        <v>0.989209616711515</v>
      </c>
      <c r="BS16" s="31" t="n">
        <f aca="false">$AZ16*100/287.05/(273.15+BS$2)</f>
        <v>0.973415115406845</v>
      </c>
      <c r="BT16" s="31" t="n">
        <f aca="false">$AZ16*100/287.05/(273.15+BT$2)</f>
        <v>0.958117062359432</v>
      </c>
      <c r="BU16" s="32" t="n">
        <f aca="false">$AZ16*100/287.05/(273.15+BU$2)</f>
        <v>0.943292413398278</v>
      </c>
      <c r="BV16" s="25" t="n">
        <f aca="false">AZ16</f>
        <v>875</v>
      </c>
    </row>
    <row r="17" customFormat="false" ht="13.5" hidden="false" customHeight="true" outlineLevel="0" collapsed="false">
      <c r="A17" s="16" t="n">
        <v>1300</v>
      </c>
      <c r="B17" s="26" t="n">
        <f aca="false">$Y$2*EXP(-0.02896*9.81/8.314/(273.15+$Z$2+B$2)*$A17)</f>
        <v>840.620918986213</v>
      </c>
      <c r="C17" s="27" t="n">
        <f aca="false">$Y$2*EXP(-0.02896*9.81/8.314/(273.15+$Z$2+C$2)*$A17)</f>
        <v>843.851490918442</v>
      </c>
      <c r="D17" s="27" t="n">
        <f aca="false">$Y$2*EXP(-0.02896*9.81/8.314/(273.15+$Z$2+D$2)*$A17)</f>
        <v>846.963550940554</v>
      </c>
      <c r="E17" s="27" t="n">
        <f aca="false">$Y$2*EXP(-0.02896*9.81/8.314/(273.15+$Z$2+E$2)*$A17)</f>
        <v>849.963482940009</v>
      </c>
      <c r="F17" s="27" t="n">
        <f aca="false">$Y$2*EXP(-0.02896*9.81/8.314/(273.15+$Z$2+F$2)*$A17)</f>
        <v>852.857221881681</v>
      </c>
      <c r="G17" s="27" t="n">
        <f aca="false">$Y$2*EXP(-0.02896*9.81/8.314/(273.15+$Z$2+G$2)*$A17)</f>
        <v>855.650292448854</v>
      </c>
      <c r="H17" s="27" t="n">
        <f aca="false">$Y$2*EXP(-0.02896*9.81/8.314/(273.15+$Z$2+H$2)*$A17)</f>
        <v>858.347843775611</v>
      </c>
      <c r="I17" s="27" t="n">
        <f aca="false">$Y$2*EXP(-0.02896*9.81/8.314/(273.15+$Z$2+I$2)*$A17)</f>
        <v>860.954680722327</v>
      </c>
      <c r="J17" s="27" t="n">
        <f aca="false">$Y$2*EXP(-0.02896*9.81/8.314/(273.15+$Z$2+J$2)*$A17)</f>
        <v>863.475292087574</v>
      </c>
      <c r="K17" s="27" t="n">
        <f aca="false">$Y$2*EXP(-0.02896*9.81/8.314/(273.15+$Z$2+K$2)*$A17)</f>
        <v>865.913876099609</v>
      </c>
      <c r="L17" s="27" t="n">
        <f aca="false">$Y$2*EXP(-0.02896*9.81/8.314/(273.15+$Z$2+L$2)*$A17)</f>
        <v>868.274363487589</v>
      </c>
      <c r="M17" s="27" t="n">
        <f aca="false">$Y$2*EXP(-0.02896*9.81/8.314/(273.15+$Z$2+M$2)*$A17)</f>
        <v>870.560438395504</v>
      </c>
      <c r="N17" s="27" t="n">
        <f aca="false">$Y$2*EXP(-0.02896*9.81/8.314/(273.15+$Z$2+N$2)*$A17)</f>
        <v>872.775557369821</v>
      </c>
      <c r="O17" s="27" t="n">
        <f aca="false">$Y$2*EXP(-0.02896*9.81/8.314/(273.15+$Z$2+O$2)*$A17)</f>
        <v>874.922966624041</v>
      </c>
      <c r="P17" s="27" t="n">
        <f aca="false">$Y$2*EXP(-0.02896*9.81/8.314/(273.15+$Z$2+P$2)*$A17)</f>
        <v>877.005717759361</v>
      </c>
      <c r="Q17" s="27" t="n">
        <f aca="false">$Y$2*EXP(-0.02896*9.81/8.314/(273.15+$Z$2+Q$2)*$A17)</f>
        <v>879.026682099684</v>
      </c>
      <c r="R17" s="27" t="n">
        <f aca="false">$Y$2*EXP(-0.02896*9.81/8.314/(273.15+$Z$2+R$2)*$A17)</f>
        <v>880.98856378103</v>
      </c>
      <c r="S17" s="27" t="n">
        <f aca="false">$Y$2*EXP(-0.02896*9.81/8.314/(273.15+$Z$2+S$2)*$A17)</f>
        <v>882.893911719475</v>
      </c>
      <c r="T17" s="27" t="n">
        <f aca="false">$Y$2*EXP(-0.02896*9.81/8.314/(273.15+$Z$2+T$2)*$A17)</f>
        <v>884.74513056788</v>
      </c>
      <c r="U17" s="27" t="n">
        <f aca="false">$Y$2*EXP(-0.02896*9.81/8.314/(273.15+$Z$2+U$2)*$A17)</f>
        <v>886.544490759443</v>
      </c>
      <c r="V17" s="28" t="n">
        <f aca="false">$Y$2*EXP(-0.02896*9.81/8.314/(273.15+$Z$2+V$2)*$A17)</f>
        <v>888.29413772547</v>
      </c>
      <c r="W17" s="20" t="n">
        <f aca="false">A17</f>
        <v>1300</v>
      </c>
      <c r="X17" s="21"/>
      <c r="Y17" s="29"/>
      <c r="Z17" s="29"/>
      <c r="AA17" s="29"/>
      <c r="AB17" s="16" t="n">
        <v>1300</v>
      </c>
      <c r="AC17" s="30" t="n">
        <f aca="false">($Y$2*EXP(-0.02896*9.81/8.314/(273.15+$Z$2+B$2)*$AB17))*100/287.05/(273.15+AC$2)</f>
        <v>1.31233814048017</v>
      </c>
      <c r="AD17" s="31" t="n">
        <f aca="false">($Y$2*EXP(-0.02896*9.81/8.314/(273.15+$Z$2+C$2)*$AB17))*100/287.05/(273.15+AD$2)</f>
        <v>1.28851060617257</v>
      </c>
      <c r="AE17" s="31" t="n">
        <f aca="false">($Y$2*EXP(-0.02896*9.81/8.314/(273.15+$Z$2+D$2)*$AB17))*100/287.05/(273.15+AE$2)</f>
        <v>1.26552797509171</v>
      </c>
      <c r="AF17" s="31" t="n">
        <f aca="false">($Y$2*EXP(-0.02896*9.81/8.314/(273.15+$Z$2+E$2)*$AB17))*100/287.05/(273.15+AF$2)</f>
        <v>1.24334636907333</v>
      </c>
      <c r="AG17" s="31" t="n">
        <f aca="false">($Y$2*EXP(-0.02896*9.81/8.314/(273.15+$Z$2+F$2)*$AB17))*100/287.05/(273.15+AG$2)</f>
        <v>1.2219248759063</v>
      </c>
      <c r="AH17" s="31" t="n">
        <f aca="false">($Y$2*EXP(-0.02896*9.81/8.314/(273.15+$Z$2+G$2)*$AB17))*100/287.05/(273.15+AH$2)</f>
        <v>1.20122530477332</v>
      </c>
      <c r="AI17" s="31" t="n">
        <f aca="false">($Y$2*EXP(-0.02896*9.81/8.314/(273.15+$Z$2+H$2)*$AB17))*100/287.05/(273.15+AI$2)</f>
        <v>1.18121196529458</v>
      </c>
      <c r="AJ17" s="31" t="n">
        <f aca="false">($Y$2*EXP(-0.02896*9.81/8.314/(273.15+$Z$2+I$2)*$AB17))*100/287.05/(273.15+AJ$2)</f>
        <v>1.16185146758414</v>
      </c>
      <c r="AK17" s="31" t="n">
        <f aca="false">($Y$2*EXP(-0.02896*9.81/8.314/(273.15+$Z$2+J$2)*$AB17))*100/287.05/(273.15+AK$2)</f>
        <v>1.14311254104485</v>
      </c>
      <c r="AL17" s="31" t="n">
        <f aca="false">($Y$2*EXP(-0.02896*9.81/8.314/(273.15+$Z$2+K$2)*$AB17))*100/287.05/(273.15+AL$2)</f>
        <v>1.12496586990172</v>
      </c>
      <c r="AM17" s="31" t="n">
        <f aca="false">($Y$2*EXP(-0.02896*9.81/8.314/(273.15+$Z$2+L$2)*$AB17))*100/287.05/(273.15+AM$2)</f>
        <v>1.1073839437119</v>
      </c>
      <c r="AN17" s="31" t="n">
        <f aca="false">($Y$2*EXP(-0.02896*9.81/8.314/(273.15+$Z$2+M$2)*$AB17))*100/287.05/(273.15+AN$2)</f>
        <v>1.09034092129604</v>
      </c>
      <c r="AO17" s="31" t="n">
        <f aca="false">($Y$2*EXP(-0.02896*9.81/8.314/(273.15+$Z$2+N$2)*$AB17))*100/287.05/(273.15+AO$2)</f>
        <v>1.07381250671629</v>
      </c>
      <c r="AP17" s="31" t="n">
        <f aca="false">($Y$2*EXP(-0.02896*9.81/8.314/(273.15+$Z$2+O$2)*$AB17))*100/287.05/(273.15+AP$2)</f>
        <v>1.05777583608331</v>
      </c>
      <c r="AQ17" s="31" t="n">
        <f aca="false">($Y$2*EXP(-0.02896*9.81/8.314/(273.15+$Z$2+P$2)*$AB17))*100/287.05/(273.15+AQ$2)</f>
        <v>1.04220937411232</v>
      </c>
      <c r="AR17" s="31" t="n">
        <f aca="false">($Y$2*EXP(-0.02896*9.81/8.314/(273.15+$Z$2+Q$2)*$AB17))*100/287.05/(273.15+AR$2)</f>
        <v>1.02709281946875</v>
      </c>
      <c r="AS17" s="31" t="n">
        <f aca="false">($Y$2*EXP(-0.02896*9.81/8.314/(273.15+$Z$2+R$2)*$AB17))*100/287.05/(273.15+AS$2)</f>
        <v>1.01240701804947</v>
      </c>
      <c r="AT17" s="31" t="n">
        <f aca="false">($Y$2*EXP(-0.02896*9.81/8.314/(273.15+$Z$2+S$2)*$AB17))*100/287.05/(273.15+AT$2)</f>
        <v>0.998133883438803</v>
      </c>
      <c r="AU17" s="31" t="n">
        <f aca="false">($Y$2*EXP(-0.02896*9.81/8.314/(273.15+$Z$2+T$2)*$AB17))*100/287.05/(273.15+AU$2)</f>
        <v>0.984256323859859</v>
      </c>
      <c r="AV17" s="31" t="n">
        <f aca="false">($Y$2*EXP(-0.02896*9.81/8.314/(273.15+$Z$2+U$2)*$AB17))*100/287.05/(273.15+AV$2)</f>
        <v>0.970758175014145</v>
      </c>
      <c r="AW17" s="32" t="n">
        <f aca="false">($Y$2*EXP(-0.02896*9.81/8.314/(273.15+$Z$2+V$2)*$AB17))*100/287.05/(273.15+AW$2)</f>
        <v>0.957624138265829</v>
      </c>
      <c r="AX17" s="25" t="n">
        <f aca="false">AB17</f>
        <v>1300</v>
      </c>
      <c r="AZ17" s="16" t="n">
        <v>880</v>
      </c>
      <c r="BA17" s="30" t="n">
        <f aca="false">$AZ17*100/287.05/(273.15+BA$2)</f>
        <v>1.37381492363443</v>
      </c>
      <c r="BB17" s="31" t="n">
        <f aca="false">$AZ17*100/287.05/(273.15+BB$2)</f>
        <v>1.34370721108491</v>
      </c>
      <c r="BC17" s="31" t="n">
        <f aca="false">$AZ17*100/287.05/(273.15+BC$2)</f>
        <v>1.31489084370158</v>
      </c>
      <c r="BD17" s="31" t="n">
        <f aca="false">$AZ17*100/287.05/(273.15+BD$2)</f>
        <v>1.28728448544624</v>
      </c>
      <c r="BE17" s="31" t="n">
        <f aca="false">$AZ17*100/287.05/(273.15+BE$2)</f>
        <v>1.26081349047511</v>
      </c>
      <c r="BF17" s="31" t="n">
        <f aca="false">$AZ17*100/287.05/(273.15+BF$2)</f>
        <v>1.23540922913167</v>
      </c>
      <c r="BG17" s="31" t="n">
        <f aca="false">$AZ17*100/287.05/(273.15+BG$2)</f>
        <v>1.21100849381403</v>
      </c>
      <c r="BH17" s="31" t="n">
        <f aca="false">$AZ17*100/287.05/(273.15+BH$2)</f>
        <v>1.18755297388736</v>
      </c>
      <c r="BI17" s="31" t="n">
        <f aca="false">$AZ17*100/287.05/(273.15+BI$2)</f>
        <v>1.164988790458</v>
      </c>
      <c r="BJ17" s="31" t="n">
        <f aca="false">$AZ17*100/287.05/(273.15+BJ$2)</f>
        <v>1.14326608319606</v>
      </c>
      <c r="BK17" s="31" t="n">
        <f aca="false">$AZ17*100/287.05/(273.15+BK$2)</f>
        <v>1.12233864253715</v>
      </c>
      <c r="BL17" s="31" t="n">
        <f aca="false">$AZ17*100/287.05/(273.15+BL$2)</f>
        <v>1.1021635815532</v>
      </c>
      <c r="BM17" s="31" t="n">
        <f aca="false">$AZ17*100/287.05/(273.15+BM$2)</f>
        <v>1.08270104258881</v>
      </c>
      <c r="BN17" s="31" t="n">
        <f aca="false">$AZ17*100/287.05/(273.15+BN$2)</f>
        <v>1.06391393444047</v>
      </c>
      <c r="BO17" s="31" t="n">
        <f aca="false">$AZ17*100/287.05/(273.15+BO$2)</f>
        <v>1.04576769643194</v>
      </c>
      <c r="BP17" s="31" t="n">
        <f aca="false">$AZ17*100/287.05/(273.15+BP$2)</f>
        <v>1.02823008622849</v>
      </c>
      <c r="BQ17" s="31" t="n">
        <f aca="false">$AZ17*100/287.05/(273.15+BQ$2)</f>
        <v>1.01127098864926</v>
      </c>
      <c r="BR17" s="31" t="n">
        <f aca="false">$AZ17*100/287.05/(273.15+BR$2)</f>
        <v>0.994862243092724</v>
      </c>
      <c r="BS17" s="31" t="n">
        <f aca="false">$AZ17*100/287.05/(273.15+BS$2)</f>
        <v>0.978977487494884</v>
      </c>
      <c r="BT17" s="31" t="n">
        <f aca="false">$AZ17*100/287.05/(273.15+BT$2)</f>
        <v>0.963592017001486</v>
      </c>
      <c r="BU17" s="32" t="n">
        <f aca="false">$AZ17*100/287.05/(273.15+BU$2)</f>
        <v>0.948682655760553</v>
      </c>
      <c r="BV17" s="25" t="n">
        <f aca="false">AZ17</f>
        <v>880</v>
      </c>
    </row>
    <row r="18" customFormat="false" ht="13.5" hidden="false" customHeight="true" outlineLevel="0" collapsed="false">
      <c r="A18" s="16" t="n">
        <v>1250</v>
      </c>
      <c r="B18" s="26" t="n">
        <f aca="false">$Y$2*EXP(-0.02896*9.81/8.314/(273.15+$Z$2+B$2)*$A18)</f>
        <v>846.673435152636</v>
      </c>
      <c r="C18" s="27" t="n">
        <f aca="false">$Y$2*EXP(-0.02896*9.81/8.314/(273.15+$Z$2+C$2)*$A18)</f>
        <v>849.801889065003</v>
      </c>
      <c r="D18" s="27" t="n">
        <f aca="false">$Y$2*EXP(-0.02896*9.81/8.314/(273.15+$Z$2+D$2)*$A18)</f>
        <v>852.815141614796</v>
      </c>
      <c r="E18" s="27" t="n">
        <f aca="false">$Y$2*EXP(-0.02896*9.81/8.314/(273.15+$Z$2+E$2)*$A18)</f>
        <v>855.719423099326</v>
      </c>
      <c r="F18" s="27" t="n">
        <f aca="false">$Y$2*EXP(-0.02896*9.81/8.314/(273.15+$Z$2+F$2)*$A18)</f>
        <v>858.520523850789</v>
      </c>
      <c r="G18" s="27" t="n">
        <f aca="false">$Y$2*EXP(-0.02896*9.81/8.314/(273.15+$Z$2+G$2)*$A18)</f>
        <v>861.223832275237</v>
      </c>
      <c r="H18" s="27" t="n">
        <f aca="false">$Y$2*EXP(-0.02896*9.81/8.314/(273.15+$Z$2+H$2)*$A18)</f>
        <v>863.834369025522</v>
      </c>
      <c r="I18" s="27" t="n">
        <f aca="false">$Y$2*EXP(-0.02896*9.81/8.314/(273.15+$Z$2+I$2)*$A18)</f>
        <v>866.356817757291</v>
      </c>
      <c r="J18" s="27" t="n">
        <f aca="false">$Y$2*EXP(-0.02896*9.81/8.314/(273.15+$Z$2+J$2)*$A18)</f>
        <v>868.795552858706</v>
      </c>
      <c r="K18" s="27" t="n">
        <f aca="false">$Y$2*EXP(-0.02896*9.81/8.314/(273.15+$Z$2+K$2)*$A18)</f>
        <v>871.154664494539</v>
      </c>
      <c r="L18" s="27" t="n">
        <f aca="false">$Y$2*EXP(-0.02896*9.81/8.314/(273.15+$Z$2+L$2)*$A18)</f>
        <v>873.437981262302</v>
      </c>
      <c r="M18" s="27" t="n">
        <f aca="false">$Y$2*EXP(-0.02896*9.81/8.314/(273.15+$Z$2+M$2)*$A18)</f>
        <v>875.649090721093</v>
      </c>
      <c r="N18" s="27" t="n">
        <f aca="false">$Y$2*EXP(-0.02896*9.81/8.314/(273.15+$Z$2+N$2)*$A18)</f>
        <v>877.79135802194</v>
      </c>
      <c r="O18" s="27" t="n">
        <f aca="false">$Y$2*EXP(-0.02896*9.81/8.314/(273.15+$Z$2+O$2)*$A18)</f>
        <v>879.867942840775</v>
      </c>
      <c r="P18" s="27" t="n">
        <f aca="false">$Y$2*EXP(-0.02896*9.81/8.314/(273.15+$Z$2+P$2)*$A18)</f>
        <v>881.8818147913</v>
      </c>
      <c r="Q18" s="27" t="n">
        <f aca="false">$Y$2*EXP(-0.02896*9.81/8.314/(273.15+$Z$2+Q$2)*$A18)</f>
        <v>883.835767474187</v>
      </c>
      <c r="R18" s="27" t="n">
        <f aca="false">$Y$2*EXP(-0.02896*9.81/8.314/(273.15+$Z$2+R$2)*$A18)</f>
        <v>885.732431300994</v>
      </c>
      <c r="S18" s="27" t="n">
        <f aca="false">$Y$2*EXP(-0.02896*9.81/8.314/(273.15+$Z$2+S$2)*$A18)</f>
        <v>887.574285215376</v>
      </c>
      <c r="T18" s="27" t="n">
        <f aca="false">$Y$2*EXP(-0.02896*9.81/8.314/(273.15+$Z$2+T$2)*$A18)</f>
        <v>889.36366742042</v>
      </c>
      <c r="U18" s="27" t="n">
        <f aca="false">$Y$2*EXP(-0.02896*9.81/8.314/(273.15+$Z$2+U$2)*$A18)</f>
        <v>891.102785208821</v>
      </c>
      <c r="V18" s="28" t="n">
        <f aca="false">$Y$2*EXP(-0.02896*9.81/8.314/(273.15+$Z$2+V$2)*$A18)</f>
        <v>892.793723982069</v>
      </c>
      <c r="W18" s="20" t="n">
        <f aca="false">A18</f>
        <v>1250</v>
      </c>
      <c r="X18" s="21"/>
      <c r="Y18" s="29"/>
      <c r="Z18" s="29"/>
      <c r="AA18" s="29"/>
      <c r="AB18" s="16" t="n">
        <v>1250</v>
      </c>
      <c r="AC18" s="30" t="n">
        <f aca="false">($Y$2*EXP(-0.02896*9.81/8.314/(273.15+$Z$2+B$2)*$AB18))*100/287.05/(273.15+AC$2)</f>
        <v>1.32178704620173</v>
      </c>
      <c r="AD18" s="31" t="n">
        <f aca="false">($Y$2*EXP(-0.02896*9.81/8.314/(273.15+$Z$2+C$2)*$AB18))*100/287.05/(273.15+AD$2)</f>
        <v>1.29759650719344</v>
      </c>
      <c r="AE18" s="31" t="n">
        <f aca="false">($Y$2*EXP(-0.02896*9.81/8.314/(273.15+$Z$2+D$2)*$AB18))*100/287.05/(273.15+AE$2)</f>
        <v>1.27427138759018</v>
      </c>
      <c r="AF18" s="31" t="n">
        <f aca="false">($Y$2*EXP(-0.02896*9.81/8.314/(273.15+$Z$2+E$2)*$AB18))*100/287.05/(273.15+AF$2)</f>
        <v>1.25176629233042</v>
      </c>
      <c r="AG18" s="31" t="n">
        <f aca="false">($Y$2*EXP(-0.02896*9.81/8.314/(273.15+$Z$2+F$2)*$AB18))*100/287.05/(273.15+AG$2)</f>
        <v>1.23003892991004</v>
      </c>
      <c r="AH18" s="31" t="n">
        <f aca="false">($Y$2*EXP(-0.02896*9.81/8.314/(273.15+$Z$2+G$2)*$AB18))*100/287.05/(273.15+AH$2)</f>
        <v>1.20904985311474</v>
      </c>
      <c r="AI18" s="31" t="n">
        <f aca="false">($Y$2*EXP(-0.02896*9.81/8.314/(273.15+$Z$2+H$2)*$AB18))*100/287.05/(273.15+AI$2)</f>
        <v>1.18876222515727</v>
      </c>
      <c r="AJ18" s="31" t="n">
        <f aca="false">($Y$2*EXP(-0.02896*9.81/8.314/(273.15+$Z$2+I$2)*$AB18))*100/287.05/(273.15+AJ$2)</f>
        <v>1.16914160838098</v>
      </c>
      <c r="AK18" s="31" t="n">
        <f aca="false">($Y$2*EXP(-0.02896*9.81/8.314/(273.15+$Z$2+J$2)*$AB18))*100/287.05/(273.15+AK$2)</f>
        <v>1.15015577304563</v>
      </c>
      <c r="AL18" s="31" t="n">
        <f aca="false">($Y$2*EXP(-0.02896*9.81/8.314/(273.15+$Z$2+K$2)*$AB18))*100/287.05/(273.15+AL$2)</f>
        <v>1.13177452401665</v>
      </c>
      <c r="AM18" s="31" t="n">
        <f aca="false">($Y$2*EXP(-0.02896*9.81/8.314/(273.15+$Z$2+L$2)*$AB18))*100/287.05/(273.15+AM$2)</f>
        <v>1.11396954344355</v>
      </c>
      <c r="AN18" s="31" t="n">
        <f aca="false">($Y$2*EXP(-0.02896*9.81/8.314/(273.15+$Z$2+M$2)*$AB18))*100/287.05/(273.15+AN$2)</f>
        <v>1.096714247742</v>
      </c>
      <c r="AO18" s="31" t="n">
        <f aca="false">($Y$2*EXP(-0.02896*9.81/8.314/(273.15+$Z$2+N$2)*$AB18))*100/287.05/(273.15+AO$2)</f>
        <v>1.07998365739296</v>
      </c>
      <c r="AP18" s="31" t="n">
        <f aca="false">($Y$2*EXP(-0.02896*9.81/8.314/(273.15+$Z$2+O$2)*$AB18))*100/287.05/(273.15+AP$2)</f>
        <v>1.0637542782452</v>
      </c>
      <c r="AQ18" s="31" t="n">
        <f aca="false">($Y$2*EXP(-0.02896*9.81/8.314/(273.15+$Z$2+P$2)*$AB18))*100/287.05/(273.15+AQ$2)</f>
        <v>1.04800399315854</v>
      </c>
      <c r="AR18" s="31" t="n">
        <f aca="false">($Y$2*EXP(-0.02896*9.81/8.314/(273.15+$Z$2+Q$2)*$AB18))*100/287.05/(273.15+AR$2)</f>
        <v>1.03271196295659</v>
      </c>
      <c r="AS18" s="31" t="n">
        <f aca="false">($Y$2*EXP(-0.02896*9.81/8.314/(273.15+$Z$2+R$2)*$AB18))*100/287.05/(273.15+AS$2)</f>
        <v>1.01785853577326</v>
      </c>
      <c r="AT18" s="31" t="n">
        <f aca="false">($Y$2*EXP(-0.02896*9.81/8.314/(273.15+$Z$2+S$2)*$AB18))*100/287.05/(273.15+AT$2)</f>
        <v>1.00342516397817</v>
      </c>
      <c r="AU18" s="31" t="n">
        <f aca="false">($Y$2*EXP(-0.02896*9.81/8.314/(273.15+$Z$2+T$2)*$AB18))*100/287.05/(273.15+AU$2)</f>
        <v>0.989394327955089</v>
      </c>
      <c r="AV18" s="31" t="n">
        <f aca="false">($Y$2*EXP(-0.02896*9.81/8.314/(273.15+$Z$2+U$2)*$AB18))*100/287.05/(273.15+AV$2)</f>
        <v>0.975749466085238</v>
      </c>
      <c r="AW18" s="32" t="n">
        <f aca="false">($Y$2*EXP(-0.02896*9.81/8.314/(273.15+$Z$2+V$2)*$AB18))*100/287.05/(273.15+AW$2)</f>
        <v>0.962474910356436</v>
      </c>
      <c r="AX18" s="25" t="n">
        <f aca="false">AB18</f>
        <v>1250</v>
      </c>
      <c r="AZ18" s="16" t="n">
        <v>885</v>
      </c>
      <c r="BA18" s="30" t="n">
        <f aca="false">$AZ18*100/287.05/(273.15+BA$2)</f>
        <v>1.38162069024599</v>
      </c>
      <c r="BB18" s="31" t="n">
        <f aca="false">$AZ18*100/287.05/(273.15+BB$2)</f>
        <v>1.3513419111479</v>
      </c>
      <c r="BC18" s="31" t="n">
        <f aca="false">$AZ18*100/287.05/(273.15+BC$2)</f>
        <v>1.32236181440443</v>
      </c>
      <c r="BD18" s="31" t="n">
        <f aca="false">$AZ18*100/287.05/(273.15+BD$2)</f>
        <v>1.29459860184082</v>
      </c>
      <c r="BE18" s="31" t="n">
        <f aca="false">$AZ18*100/287.05/(273.15+BE$2)</f>
        <v>1.26797720348917</v>
      </c>
      <c r="BF18" s="31" t="n">
        <f aca="false">$AZ18*100/287.05/(273.15+BF$2)</f>
        <v>1.24242859975173</v>
      </c>
      <c r="BG18" s="31" t="n">
        <f aca="false">$AZ18*100/287.05/(273.15+BG$2)</f>
        <v>1.21788922389252</v>
      </c>
      <c r="BH18" s="31" t="n">
        <f aca="false">$AZ18*100/287.05/(273.15+BH$2)</f>
        <v>1.19430043396627</v>
      </c>
      <c r="BI18" s="31" t="n">
        <f aca="false">$AZ18*100/287.05/(273.15+BI$2)</f>
        <v>1.17160804494924</v>
      </c>
      <c r="BJ18" s="31" t="n">
        <f aca="false">$AZ18*100/287.05/(273.15+BJ$2)</f>
        <v>1.14976191321422</v>
      </c>
      <c r="BK18" s="31" t="n">
        <f aca="false">$AZ18*100/287.05/(273.15+BK$2)</f>
        <v>1.12871556664248</v>
      </c>
      <c r="BL18" s="31" t="n">
        <f aca="false">$AZ18*100/287.05/(273.15+BL$2)</f>
        <v>1.10842587463021</v>
      </c>
      <c r="BM18" s="31" t="n">
        <f aca="false">$AZ18*100/287.05/(273.15+BM$2)</f>
        <v>1.08885275305807</v>
      </c>
      <c r="BN18" s="31" t="n">
        <f aca="false">$AZ18*100/287.05/(273.15+BN$2)</f>
        <v>1.06995889997707</v>
      </c>
      <c r="BO18" s="31" t="n">
        <f aca="false">$AZ18*100/287.05/(273.15+BO$2)</f>
        <v>1.05170955834348</v>
      </c>
      <c r="BP18" s="31" t="n">
        <f aca="false">$AZ18*100/287.05/(273.15+BP$2)</f>
        <v>1.03407230262751</v>
      </c>
      <c r="BQ18" s="31" t="n">
        <f aca="false">$AZ18*100/287.05/(273.15+BQ$2)</f>
        <v>1.01701684653931</v>
      </c>
      <c r="BR18" s="31" t="n">
        <f aca="false">$AZ18*100/287.05/(273.15+BR$2)</f>
        <v>1.00051486947393</v>
      </c>
      <c r="BS18" s="31" t="n">
        <f aca="false">$AZ18*100/287.05/(273.15+BS$2)</f>
        <v>0.984539859582923</v>
      </c>
      <c r="BT18" s="31" t="n">
        <f aca="false">$AZ18*100/287.05/(273.15+BT$2)</f>
        <v>0.96906697164354</v>
      </c>
      <c r="BU18" s="32" t="n">
        <f aca="false">$AZ18*100/287.05/(273.15+BU$2)</f>
        <v>0.954072898122829</v>
      </c>
      <c r="BV18" s="25" t="n">
        <f aca="false">AZ18</f>
        <v>885</v>
      </c>
    </row>
    <row r="19" customFormat="false" ht="13.5" hidden="false" customHeight="true" outlineLevel="0" collapsed="false">
      <c r="A19" s="16" t="n">
        <v>1200</v>
      </c>
      <c r="B19" s="26" t="n">
        <f aca="false">$Y$2*EXP(-0.02896*9.81/8.314/(273.15+$Z$2+B$2)*$A19)</f>
        <v>852.769529763417</v>
      </c>
      <c r="C19" s="27" t="n">
        <f aca="false">$Y$2*EXP(-0.02896*9.81/8.314/(273.15+$Z$2+C$2)*$A19)</f>
        <v>855.794246298539</v>
      </c>
      <c r="D19" s="27" t="n">
        <f aca="false">$Y$2*EXP(-0.02896*9.81/8.314/(273.15+$Z$2+D$2)*$A19)</f>
        <v>858.707160372845</v>
      </c>
      <c r="E19" s="27" t="n">
        <f aca="false">$Y$2*EXP(-0.02896*9.81/8.314/(273.15+$Z$2+E$2)*$A19)</f>
        <v>861.514342400433</v>
      </c>
      <c r="F19" s="27" t="n">
        <f aca="false">$Y$2*EXP(-0.02896*9.81/8.314/(273.15+$Z$2+F$2)*$A19)</f>
        <v>864.221432336405</v>
      </c>
      <c r="G19" s="27" t="n">
        <f aca="false">$Y$2*EXP(-0.02896*9.81/8.314/(273.15+$Z$2+G$2)*$A19)</f>
        <v>866.833677057594</v>
      </c>
      <c r="H19" s="27" t="n">
        <f aca="false">$Y$2*EXP(-0.02896*9.81/8.314/(273.15+$Z$2+H$2)*$A19)</f>
        <v>869.355963926433</v>
      </c>
      <c r="I19" s="27" t="n">
        <f aca="false">$Y$2*EXP(-0.02896*9.81/8.314/(273.15+$Z$2+I$2)*$A19)</f>
        <v>871.792850983538</v>
      </c>
      <c r="J19" s="27" t="n">
        <f aca="false">$Y$2*EXP(-0.02896*9.81/8.314/(273.15+$Z$2+J$2)*$A19)</f>
        <v>874.148594156313</v>
      </c>
      <c r="K19" s="27" t="n">
        <f aca="false">$Y$2*EXP(-0.02896*9.81/8.314/(273.15+$Z$2+K$2)*$A19)</f>
        <v>876.427171821061</v>
      </c>
      <c r="L19" s="27" t="n">
        <f aca="false">$Y$2*EXP(-0.02896*9.81/8.314/(273.15+$Z$2+L$2)*$A19)</f>
        <v>878.632307013254</v>
      </c>
      <c r="M19" s="27" t="n">
        <f aca="false">$Y$2*EXP(-0.02896*9.81/8.314/(273.15+$Z$2+M$2)*$A19)</f>
        <v>880.767487543845</v>
      </c>
      <c r="N19" s="27" t="n">
        <f aca="false">$Y$2*EXP(-0.02896*9.81/8.314/(273.15+$Z$2+N$2)*$A19)</f>
        <v>882.835984247792</v>
      </c>
      <c r="O19" s="27" t="n">
        <f aca="false">$Y$2*EXP(-0.02896*9.81/8.314/(273.15+$Z$2+O$2)*$A19)</f>
        <v>884.84086756351</v>
      </c>
      <c r="P19" s="27" t="n">
        <f aca="false">$Y$2*EXP(-0.02896*9.81/8.314/(273.15+$Z$2+P$2)*$A19)</f>
        <v>886.785022618281</v>
      </c>
      <c r="Q19" s="27" t="n">
        <f aca="false">$Y$2*EXP(-0.02896*9.81/8.314/(273.15+$Z$2+Q$2)*$A19)</f>
        <v>888.671162973981</v>
      </c>
      <c r="R19" s="27" t="n">
        <f aca="false">$Y$2*EXP(-0.02896*9.81/8.314/(273.15+$Z$2+R$2)*$A19)</f>
        <v>890.501843169628</v>
      </c>
      <c r="S19" s="27" t="n">
        <f aca="false">$Y$2*EXP(-0.02896*9.81/8.314/(273.15+$Z$2+S$2)*$A19)</f>
        <v>892.279470181569</v>
      </c>
      <c r="T19" s="27" t="n">
        <f aca="false">$Y$2*EXP(-0.02896*9.81/8.314/(273.15+$Z$2+T$2)*$A19)</f>
        <v>894.006313908516</v>
      </c>
      <c r="U19" s="27" t="n">
        <f aca="false">$Y$2*EXP(-0.02896*9.81/8.314/(273.15+$Z$2+U$2)*$A19)</f>
        <v>895.6845167767</v>
      </c>
      <c r="V19" s="28" t="n">
        <f aca="false">$Y$2*EXP(-0.02896*9.81/8.314/(273.15+$Z$2+V$2)*$A19)</f>
        <v>897.316102549932</v>
      </c>
      <c r="W19" s="20" t="n">
        <f aca="false">A19</f>
        <v>1200</v>
      </c>
      <c r="X19" s="21"/>
      <c r="Y19" s="29"/>
      <c r="Z19" s="29"/>
      <c r="AA19" s="29"/>
      <c r="AB19" s="16" t="n">
        <v>1200</v>
      </c>
      <c r="AC19" s="30" t="n">
        <f aca="false">($Y$2*EXP(-0.02896*9.81/8.314/(273.15+$Z$2+B$2)*$AB19))*100/287.05/(273.15+AC$2)</f>
        <v>1.33130398455647</v>
      </c>
      <c r="AD19" s="31" t="n">
        <f aca="false">($Y$2*EXP(-0.02896*9.81/8.314/(273.15+$Z$2+C$2)*$AB19))*100/287.05/(273.15+AD$2)</f>
        <v>1.3067464772231</v>
      </c>
      <c r="AE19" s="31" t="n">
        <f aca="false">($Y$2*EXP(-0.02896*9.81/8.314/(273.15+$Z$2+D$2)*$AB19))*100/287.05/(273.15+AE$2)</f>
        <v>1.28307520749459</v>
      </c>
      <c r="AF19" s="31" t="n">
        <f aca="false">($Y$2*EXP(-0.02896*9.81/8.314/(273.15+$Z$2+E$2)*$AB19))*100/287.05/(273.15+AF$2)</f>
        <v>1.26024323518352</v>
      </c>
      <c r="AG19" s="31" t="n">
        <f aca="false">($Y$2*EXP(-0.02896*9.81/8.314/(273.15+$Z$2+F$2)*$AB19))*100/287.05/(273.15+AG$2)</f>
        <v>1.23820686437212</v>
      </c>
      <c r="AH19" s="31" t="n">
        <f aca="false">($Y$2*EXP(-0.02896*9.81/8.314/(273.15+$Z$2+G$2)*$AB19))*100/287.05/(273.15+AH$2)</f>
        <v>1.21692536904442</v>
      </c>
      <c r="AI19" s="31" t="n">
        <f aca="false">($Y$2*EXP(-0.02896*9.81/8.314/(273.15+$Z$2+H$2)*$AB19))*100/287.05/(273.15+AI$2)</f>
        <v>1.19636074598045</v>
      </c>
      <c r="AJ19" s="31" t="n">
        <f aca="false">($Y$2*EXP(-0.02896*9.81/8.314/(273.15+$Z$2+I$2)*$AB19))*100/287.05/(273.15+AJ$2)</f>
        <v>1.17647749181732</v>
      </c>
      <c r="AK19" s="31" t="n">
        <f aca="false">($Y$2*EXP(-0.02896*9.81/8.314/(273.15+$Z$2+J$2)*$AB19))*100/287.05/(273.15+AK$2)</f>
        <v>1.15724240157582</v>
      </c>
      <c r="AL19" s="31" t="n">
        <f aca="false">($Y$2*EXP(-0.02896*9.81/8.314/(273.15+$Z$2+K$2)*$AB19))*100/287.05/(273.15+AL$2)</f>
        <v>1.13862438628916</v>
      </c>
      <c r="AM19" s="31" t="n">
        <f aca="false">($Y$2*EXP(-0.02896*9.81/8.314/(273.15+$Z$2+L$2)*$AB19))*100/287.05/(273.15+AM$2)</f>
        <v>1.12059430766198</v>
      </c>
      <c r="AN19" s="31" t="n">
        <f aca="false">($Y$2*EXP(-0.02896*9.81/8.314/(273.15+$Z$2+M$2)*$AB19))*100/287.05/(273.15+AN$2)</f>
        <v>1.1031248279397</v>
      </c>
      <c r="AO19" s="31" t="n">
        <f aca="false">($Y$2*EXP(-0.02896*9.81/8.314/(273.15+$Z$2+N$2)*$AB19))*100/287.05/(273.15+AO$2)</f>
        <v>1.08619027338637</v>
      </c>
      <c r="AP19" s="31" t="n">
        <f aca="false">($Y$2*EXP(-0.02896*9.81/8.314/(273.15+$Z$2+O$2)*$AB19))*100/287.05/(273.15+AP$2)</f>
        <v>1.0697665099582</v>
      </c>
      <c r="AQ19" s="31" t="n">
        <f aca="false">($Y$2*EXP(-0.02896*9.81/8.314/(273.15+$Z$2+P$2)*$AB19))*100/287.05/(273.15+AQ$2)</f>
        <v>1.05383082992485</v>
      </c>
      <c r="AR19" s="31" t="n">
        <f aca="false">($Y$2*EXP(-0.02896*9.81/8.314/(273.15+$Z$2+Q$2)*$AB19))*100/287.05/(273.15+AR$2)</f>
        <v>1.03836184833353</v>
      </c>
      <c r="AS19" s="31" t="n">
        <f aca="false">($Y$2*EXP(-0.02896*9.81/8.314/(273.15+$Z$2+R$2)*$AB19))*100/287.05/(273.15+AS$2)</f>
        <v>1.02333940833652</v>
      </c>
      <c r="AT19" s="31" t="n">
        <f aca="false">($Y$2*EXP(-0.02896*9.81/8.314/(273.15+$Z$2+S$2)*$AB19))*100/287.05/(273.15+AT$2)</f>
        <v>1.00874449451184</v>
      </c>
      <c r="AU19" s="31" t="n">
        <f aca="false">($Y$2*EXP(-0.02896*9.81/8.314/(273.15+$Z$2+T$2)*$AB19))*100/287.05/(273.15+AU$2)</f>
        <v>0.994559153403092</v>
      </c>
      <c r="AV19" s="31" t="n">
        <f aca="false">($Y$2*EXP(-0.02896*9.81/8.314/(273.15+$Z$2+U$2)*$AB19))*100/287.05/(273.15+AV$2)</f>
        <v>0.98076642058848</v>
      </c>
      <c r="AW19" s="32" t="n">
        <f aca="false">($Y$2*EXP(-0.02896*9.81/8.314/(273.15+$Z$2+V$2)*$AB19))*100/287.05/(273.15+AW$2)</f>
        <v>0.967350253663384</v>
      </c>
      <c r="AX19" s="25" t="n">
        <f aca="false">AB19</f>
        <v>1200</v>
      </c>
      <c r="AZ19" s="16" t="n">
        <v>890</v>
      </c>
      <c r="BA19" s="30" t="n">
        <f aca="false">$AZ19*100/287.05/(273.15+BA$2)</f>
        <v>1.38942645685755</v>
      </c>
      <c r="BB19" s="31" t="n">
        <f aca="false">$AZ19*100/287.05/(273.15+BB$2)</f>
        <v>1.35897661121088</v>
      </c>
      <c r="BC19" s="31" t="n">
        <f aca="false">$AZ19*100/287.05/(273.15+BC$2)</f>
        <v>1.32983278510728</v>
      </c>
      <c r="BD19" s="31" t="n">
        <f aca="false">$AZ19*100/287.05/(273.15+BD$2)</f>
        <v>1.30191271823541</v>
      </c>
      <c r="BE19" s="31" t="n">
        <f aca="false">$AZ19*100/287.05/(273.15+BE$2)</f>
        <v>1.27514091650324</v>
      </c>
      <c r="BF19" s="31" t="n">
        <f aca="false">$AZ19*100/287.05/(273.15+BF$2)</f>
        <v>1.2494479703718</v>
      </c>
      <c r="BG19" s="31" t="n">
        <f aca="false">$AZ19*100/287.05/(273.15+BG$2)</f>
        <v>1.22476995397101</v>
      </c>
      <c r="BH19" s="31" t="n">
        <f aca="false">$AZ19*100/287.05/(273.15+BH$2)</f>
        <v>1.20104789404517</v>
      </c>
      <c r="BI19" s="31" t="n">
        <f aca="false">$AZ19*100/287.05/(273.15+BI$2)</f>
        <v>1.17822729944048</v>
      </c>
      <c r="BJ19" s="31" t="n">
        <f aca="false">$AZ19*100/287.05/(273.15+BJ$2)</f>
        <v>1.15625774323238</v>
      </c>
      <c r="BK19" s="31" t="n">
        <f aca="false">$AZ19*100/287.05/(273.15+BK$2)</f>
        <v>1.1350924907478</v>
      </c>
      <c r="BL19" s="31" t="n">
        <f aca="false">$AZ19*100/287.05/(273.15+BL$2)</f>
        <v>1.11468816770721</v>
      </c>
      <c r="BM19" s="31" t="n">
        <f aca="false">$AZ19*100/287.05/(273.15+BM$2)</f>
        <v>1.09500446352732</v>
      </c>
      <c r="BN19" s="31" t="n">
        <f aca="false">$AZ19*100/287.05/(273.15+BN$2)</f>
        <v>1.07600386551366</v>
      </c>
      <c r="BO19" s="31" t="n">
        <f aca="false">$AZ19*100/287.05/(273.15+BO$2)</f>
        <v>1.05765142025503</v>
      </c>
      <c r="BP19" s="31" t="n">
        <f aca="false">$AZ19*100/287.05/(273.15+BP$2)</f>
        <v>1.03991451902654</v>
      </c>
      <c r="BQ19" s="31" t="n">
        <f aca="false">$AZ19*100/287.05/(273.15+BQ$2)</f>
        <v>1.02276270442936</v>
      </c>
      <c r="BR19" s="31" t="n">
        <f aca="false">$AZ19*100/287.05/(273.15+BR$2)</f>
        <v>1.00616749585514</v>
      </c>
      <c r="BS19" s="31" t="n">
        <f aca="false">$AZ19*100/287.05/(273.15+BS$2)</f>
        <v>0.990102231670962</v>
      </c>
      <c r="BT19" s="31" t="n">
        <f aca="false">$AZ19*100/287.05/(273.15+BT$2)</f>
        <v>0.974541926285594</v>
      </c>
      <c r="BU19" s="32" t="n">
        <f aca="false">$AZ19*100/287.05/(273.15+BU$2)</f>
        <v>0.959463140485105</v>
      </c>
      <c r="BV19" s="25" t="n">
        <f aca="false">AZ19</f>
        <v>890</v>
      </c>
    </row>
    <row r="20" customFormat="false" ht="13.5" hidden="false" customHeight="true" outlineLevel="0" collapsed="false">
      <c r="A20" s="16" t="n">
        <v>1150</v>
      </c>
      <c r="B20" s="26" t="n">
        <f aca="false">$Y$2*EXP(-0.02896*9.81/8.314/(273.15+$Z$2+B$2)*$A20)</f>
        <v>858.909516585718</v>
      </c>
      <c r="C20" s="27" t="n">
        <f aca="false">$Y$2*EXP(-0.02896*9.81/8.314/(273.15+$Z$2+C$2)*$A20)</f>
        <v>861.828858492528</v>
      </c>
      <c r="D20" s="27" t="n">
        <f aca="false">$Y$2*EXP(-0.02896*9.81/8.314/(273.15+$Z$2+D$2)*$A20)</f>
        <v>864.639886528489</v>
      </c>
      <c r="E20" s="27" t="n">
        <f aca="false">$Y$2*EXP(-0.02896*9.81/8.314/(273.15+$Z$2+E$2)*$A20)</f>
        <v>867.348504809503</v>
      </c>
      <c r="F20" s="27" t="n">
        <f aca="false">$Y$2*EXP(-0.02896*9.81/8.314/(273.15+$Z$2+F$2)*$A20)</f>
        <v>869.96019706035</v>
      </c>
      <c r="G20" s="27" t="n">
        <f aca="false">$Y$2*EXP(-0.02896*9.81/8.314/(273.15+$Z$2+G$2)*$A20)</f>
        <v>872.480063279356</v>
      </c>
      <c r="H20" s="27" t="n">
        <f aca="false">$Y$2*EXP(-0.02896*9.81/8.314/(273.15+$Z$2+H$2)*$A20)</f>
        <v>874.912852642158</v>
      </c>
      <c r="I20" s="27" t="n">
        <f aca="false">$Y$2*EXP(-0.02896*9.81/8.314/(273.15+$Z$2+I$2)*$A20)</f>
        <v>877.262993085749</v>
      </c>
      <c r="J20" s="27" t="n">
        <f aca="false">$Y$2*EXP(-0.02896*9.81/8.314/(273.15+$Z$2+J$2)*$A20)</f>
        <v>879.534617956005</v>
      </c>
      <c r="K20" s="27" t="n">
        <f aca="false">$Y$2*EXP(-0.02896*9.81/8.314/(273.15+$Z$2+K$2)*$A20)</f>
        <v>881.731590052318</v>
      </c>
      <c r="L20" s="27" t="n">
        <f aca="false">$Y$2*EXP(-0.02896*9.81/8.314/(273.15+$Z$2+L$2)*$A20)</f>
        <v>883.857523360431</v>
      </c>
      <c r="M20" s="27" t="n">
        <f aca="false">$Y$2*EXP(-0.02896*9.81/8.314/(273.15+$Z$2+M$2)*$A20)</f>
        <v>885.915802728088</v>
      </c>
      <c r="N20" s="27" t="n">
        <f aca="false">$Y$2*EXP(-0.02896*9.81/8.314/(273.15+$Z$2+N$2)*$A20)</f>
        <v>887.909601706613</v>
      </c>
      <c r="O20" s="27" t="n">
        <f aca="false">$Y$2*EXP(-0.02896*9.81/8.314/(273.15+$Z$2+O$2)*$A20)</f>
        <v>889.841898754381</v>
      </c>
      <c r="P20" s="27" t="n">
        <f aca="false">$Y$2*EXP(-0.02896*9.81/8.314/(273.15+$Z$2+P$2)*$A20)</f>
        <v>891.715491974631</v>
      </c>
      <c r="Q20" s="27" t="n">
        <f aca="false">$Y$2*EXP(-0.02896*9.81/8.314/(273.15+$Z$2+Q$2)*$A20)</f>
        <v>893.533012539676</v>
      </c>
      <c r="R20" s="27" t="n">
        <f aca="false">$Y$2*EXP(-0.02896*9.81/8.314/(273.15+$Z$2+R$2)*$A20)</f>
        <v>895.296936935829</v>
      </c>
      <c r="S20" s="27" t="n">
        <f aca="false">$Y$2*EXP(-0.02896*9.81/8.314/(273.15+$Z$2+S$2)*$A20)</f>
        <v>897.009598147953</v>
      </c>
      <c r="T20" s="27" t="n">
        <f aca="false">$Y$2*EXP(-0.02896*9.81/8.314/(273.15+$Z$2+T$2)*$A20)</f>
        <v>898.673195889024</v>
      </c>
      <c r="U20" s="27" t="n">
        <f aca="false">$Y$2*EXP(-0.02896*9.81/8.314/(273.15+$Z$2+U$2)*$A20)</f>
        <v>900.289805968356</v>
      </c>
      <c r="V20" s="28" t="n">
        <f aca="false">$Y$2*EXP(-0.02896*9.81/8.314/(273.15+$Z$2+V$2)*$A20)</f>
        <v>901.861388881774</v>
      </c>
      <c r="W20" s="20" t="n">
        <f aca="false">A20</f>
        <v>1150</v>
      </c>
      <c r="X20" s="21"/>
      <c r="Y20" s="29"/>
      <c r="Z20" s="29"/>
      <c r="AA20" s="29"/>
      <c r="AB20" s="16" t="n">
        <v>1150</v>
      </c>
      <c r="AC20" s="30" t="n">
        <f aca="false">($Y$2*EXP(-0.02896*9.81/8.314/(273.15+$Z$2+B$2)*$AB20))*100/287.05/(273.15+AC$2)</f>
        <v>1.34088944538306</v>
      </c>
      <c r="AD20" s="31" t="n">
        <f aca="false">($Y$2*EXP(-0.02896*9.81/8.314/(273.15+$Z$2+C$2)*$AB20))*100/287.05/(273.15+AD$2)</f>
        <v>1.3159609680426</v>
      </c>
      <c r="AE20" s="31" t="n">
        <f aca="false">($Y$2*EXP(-0.02896*9.81/8.314/(273.15+$Z$2+D$2)*$AB20))*100/287.05/(273.15+AE$2)</f>
        <v>1.29193985215396</v>
      </c>
      <c r="AF20" s="31" t="n">
        <f aca="false">($Y$2*EXP(-0.02896*9.81/8.314/(273.15+$Z$2+E$2)*$AB20))*100/287.05/(273.15+AF$2)</f>
        <v>1.26877758376849</v>
      </c>
      <c r="AG20" s="31" t="n">
        <f aca="false">($Y$2*EXP(-0.02896*9.81/8.314/(273.15+$Z$2+F$2)*$AB20))*100/287.05/(273.15+AG$2)</f>
        <v>1.24642903707963</v>
      </c>
      <c r="AH20" s="31" t="n">
        <f aca="false">($Y$2*EXP(-0.02896*9.81/8.314/(273.15+$Z$2+G$2)*$AB20))*100/287.05/(273.15+AH$2)</f>
        <v>1.22485218455534</v>
      </c>
      <c r="AI20" s="31" t="n">
        <f aca="false">($Y$2*EXP(-0.02896*9.81/8.314/(273.15+$Z$2+H$2)*$AB20))*100/287.05/(273.15+AI$2)</f>
        <v>1.20400783624627</v>
      </c>
      <c r="AJ20" s="31" t="n">
        <f aca="false">($Y$2*EXP(-0.02896*9.81/8.314/(273.15+$Z$2+I$2)*$AB20))*100/287.05/(273.15+AJ$2)</f>
        <v>1.18385940490944</v>
      </c>
      <c r="AK20" s="31" t="n">
        <f aca="false">($Y$2*EXP(-0.02896*9.81/8.314/(273.15+$Z$2+J$2)*$AB20))*100/287.05/(273.15+AK$2)</f>
        <v>1.16437269402103</v>
      </c>
      <c r="AL20" s="31" t="n">
        <f aca="false">($Y$2*EXP(-0.02896*9.81/8.314/(273.15+$Z$2+K$2)*$AB20))*100/287.05/(273.15+AL$2)</f>
        <v>1.14551570612426</v>
      </c>
      <c r="AM20" s="31" t="n">
        <f aca="false">($Y$2*EXP(-0.02896*9.81/8.314/(273.15+$Z$2+L$2)*$AB20))*100/287.05/(273.15+AM$2)</f>
        <v>1.12725846927795</v>
      </c>
      <c r="AN20" s="31" t="n">
        <f aca="false">($Y$2*EXP(-0.02896*9.81/8.314/(273.15+$Z$2+M$2)*$AB20))*100/287.05/(273.15+AN$2)</f>
        <v>1.10957287964701</v>
      </c>
      <c r="AO20" s="31" t="n">
        <f aca="false">($Y$2*EXP(-0.02896*9.81/8.314/(273.15+$Z$2+N$2)*$AB20))*100/287.05/(273.15+AO$2)</f>
        <v>1.09243255851406</v>
      </c>
      <c r="AP20" s="31" t="n">
        <f aca="false">($Y$2*EXP(-0.02896*9.81/8.314/(273.15+$Z$2+O$2)*$AB20))*100/287.05/(273.15+AP$2)</f>
        <v>1.07581272219745</v>
      </c>
      <c r="AQ20" s="31" t="n">
        <f aca="false">($Y$2*EXP(-0.02896*9.81/8.314/(273.15+$Z$2+P$2)*$AB20))*100/287.05/(273.15+AQ$2)</f>
        <v>1.05969006353975</v>
      </c>
      <c r="AR20" s="31" t="n">
        <f aca="false">($Y$2*EXP(-0.02896*9.81/8.314/(273.15+$Z$2+Q$2)*$AB20))*100/287.05/(273.15+AR$2)</f>
        <v>1.04404264378599</v>
      </c>
      <c r="AS20" s="31" t="n">
        <f aca="false">($Y$2*EXP(-0.02896*9.81/8.314/(273.15+$Z$2+R$2)*$AB20))*100/287.05/(273.15+AS$2)</f>
        <v>1.02884979380653</v>
      </c>
      <c r="AT20" s="31" t="n">
        <f aca="false">($Y$2*EXP(-0.02896*9.81/8.314/(273.15+$Z$2+S$2)*$AB20))*100/287.05/(273.15+AT$2)</f>
        <v>1.0140920237377</v>
      </c>
      <c r="AU20" s="31" t="n">
        <f aca="false">($Y$2*EXP(-0.02896*9.81/8.314/(273.15+$Z$2+T$2)*$AB20))*100/287.05/(273.15+AU$2)</f>
        <v>0.999750940216402</v>
      </c>
      <c r="AV20" s="31" t="n">
        <f aca="false">($Y$2*EXP(-0.02896*9.81/8.314/(273.15+$Z$2+U$2)*$AB20))*100/287.05/(273.15+AV$2)</f>
        <v>0.985809170476051</v>
      </c>
      <c r="AW20" s="32" t="n">
        <f aca="false">($Y$2*EXP(-0.02896*9.81/8.314/(273.15+$Z$2+V$2)*$AB20))*100/287.05/(273.15+AW$2)</f>
        <v>0.972250292650298</v>
      </c>
      <c r="AX20" s="25" t="n">
        <f aca="false">AB20</f>
        <v>1150</v>
      </c>
      <c r="AZ20" s="16" t="n">
        <v>895</v>
      </c>
      <c r="BA20" s="30" t="n">
        <f aca="false">$AZ20*100/287.05/(273.15+BA$2)</f>
        <v>1.39723222346911</v>
      </c>
      <c r="BB20" s="31" t="n">
        <f aca="false">$AZ20*100/287.05/(273.15+BB$2)</f>
        <v>1.36661131127386</v>
      </c>
      <c r="BC20" s="31" t="n">
        <f aca="false">$AZ20*100/287.05/(273.15+BC$2)</f>
        <v>1.33730375581013</v>
      </c>
      <c r="BD20" s="31" t="n">
        <f aca="false">$AZ20*100/287.05/(273.15+BD$2)</f>
        <v>1.30922683462999</v>
      </c>
      <c r="BE20" s="31" t="n">
        <f aca="false">$AZ20*100/287.05/(273.15+BE$2)</f>
        <v>1.2823046295173</v>
      </c>
      <c r="BF20" s="31" t="n">
        <f aca="false">$AZ20*100/287.05/(273.15+BF$2)</f>
        <v>1.25646734099186</v>
      </c>
      <c r="BG20" s="31" t="n">
        <f aca="false">$AZ20*100/287.05/(273.15+BG$2)</f>
        <v>1.2316506840495</v>
      </c>
      <c r="BH20" s="31" t="n">
        <f aca="false">$AZ20*100/287.05/(273.15+BH$2)</f>
        <v>1.20779535412408</v>
      </c>
      <c r="BI20" s="31" t="n">
        <f aca="false">$AZ20*100/287.05/(273.15+BI$2)</f>
        <v>1.18484655393172</v>
      </c>
      <c r="BJ20" s="31" t="n">
        <f aca="false">$AZ20*100/287.05/(273.15+BJ$2)</f>
        <v>1.16275357325054</v>
      </c>
      <c r="BK20" s="31" t="n">
        <f aca="false">$AZ20*100/287.05/(273.15+BK$2)</f>
        <v>1.14146941485313</v>
      </c>
      <c r="BL20" s="31" t="n">
        <f aca="false">$AZ20*100/287.05/(273.15+BL$2)</f>
        <v>1.12095046078422</v>
      </c>
      <c r="BM20" s="31" t="n">
        <f aca="false">$AZ20*100/287.05/(273.15+BM$2)</f>
        <v>1.10115617399658</v>
      </c>
      <c r="BN20" s="31" t="n">
        <f aca="false">$AZ20*100/287.05/(273.15+BN$2)</f>
        <v>1.08204883105026</v>
      </c>
      <c r="BO20" s="31" t="n">
        <f aca="false">$AZ20*100/287.05/(273.15+BO$2)</f>
        <v>1.06359328216657</v>
      </c>
      <c r="BP20" s="31" t="n">
        <f aca="false">$AZ20*100/287.05/(273.15+BP$2)</f>
        <v>1.04575673542556</v>
      </c>
      <c r="BQ20" s="31" t="n">
        <f aca="false">$AZ20*100/287.05/(273.15+BQ$2)</f>
        <v>1.02850856231942</v>
      </c>
      <c r="BR20" s="31" t="n">
        <f aca="false">$AZ20*100/287.05/(273.15+BR$2)</f>
        <v>1.01182012223635</v>
      </c>
      <c r="BS20" s="31" t="n">
        <f aca="false">$AZ20*100/287.05/(273.15+BS$2)</f>
        <v>0.995664603759001</v>
      </c>
      <c r="BT20" s="31" t="n">
        <f aca="false">$AZ20*100/287.05/(273.15+BT$2)</f>
        <v>0.980016880927648</v>
      </c>
      <c r="BU20" s="32" t="n">
        <f aca="false">$AZ20*100/287.05/(273.15+BU$2)</f>
        <v>0.964853382847381</v>
      </c>
      <c r="BV20" s="25" t="n">
        <f aca="false">AZ20</f>
        <v>895</v>
      </c>
    </row>
    <row r="21" customFormat="false" ht="13.5" hidden="false" customHeight="true" outlineLevel="0" collapsed="false">
      <c r="A21" s="16" t="n">
        <v>1100</v>
      </c>
      <c r="B21" s="26" t="n">
        <f aca="false">$Y$2*EXP(-0.02896*9.81/8.314/(273.15+$Z$2+B$2)*$A21)</f>
        <v>865.09371164584</v>
      </c>
      <c r="C21" s="27" t="n">
        <f aca="false">$Y$2*EXP(-0.02896*9.81/8.314/(273.15+$Z$2+C$2)*$A21)</f>
        <v>867.906023606788</v>
      </c>
      <c r="D21" s="27" t="n">
        <f aca="false">$Y$2*EXP(-0.02896*9.81/8.314/(273.15+$Z$2+D$2)*$A21)</f>
        <v>870.61360132527</v>
      </c>
      <c r="E21" s="27" t="n">
        <f aca="false">$Y$2*EXP(-0.02896*9.81/8.314/(273.15+$Z$2+E$2)*$A21)</f>
        <v>873.222176080283</v>
      </c>
      <c r="F21" s="27" t="n">
        <f aca="false">$Y$2*EXP(-0.02896*9.81/8.314/(273.15+$Z$2+F$2)*$A21)</f>
        <v>875.737069402695</v>
      </c>
      <c r="G21" s="27" t="n">
        <f aca="false">$Y$2*EXP(-0.02896*9.81/8.314/(273.15+$Z$2+G$2)*$A21)</f>
        <v>878.163228964364</v>
      </c>
      <c r="H21" s="27" t="n">
        <f aca="false">$Y$2*EXP(-0.02896*9.81/8.314/(273.15+$Z$2+H$2)*$A21)</f>
        <v>880.505260769356</v>
      </c>
      <c r="I21" s="27" t="n">
        <f aca="false">$Y$2*EXP(-0.02896*9.81/8.314/(273.15+$Z$2+I$2)*$A21)</f>
        <v>882.767458083111</v>
      </c>
      <c r="J21" s="27" t="n">
        <f aca="false">$Y$2*EXP(-0.02896*9.81/8.314/(273.15+$Z$2+J$2)*$A21)</f>
        <v>884.953827477856</v>
      </c>
      <c r="K21" s="27" t="n">
        <f aca="false">$Y$2*EXP(-0.02896*9.81/8.314/(273.15+$Z$2+K$2)*$A21)</f>
        <v>887.068112323336</v>
      </c>
      <c r="L21" s="27" t="n">
        <f aca="false">$Y$2*EXP(-0.02896*9.81/8.314/(273.15+$Z$2+L$2)*$A21)</f>
        <v>889.113814009858</v>
      </c>
      <c r="M21" s="27" t="n">
        <f aca="false">$Y$2*EXP(-0.02896*9.81/8.314/(273.15+$Z$2+M$2)*$A21)</f>
        <v>891.094211154431</v>
      </c>
      <c r="N21" s="27" t="n">
        <f aca="false">$Y$2*EXP(-0.02896*9.81/8.314/(273.15+$Z$2+N$2)*$A21)</f>
        <v>893.012377009674</v>
      </c>
      <c r="O21" s="27" t="n">
        <f aca="false">$Y$2*EXP(-0.02896*9.81/8.314/(273.15+$Z$2+O$2)*$A21)</f>
        <v>894.871195268304</v>
      </c>
      <c r="P21" s="27" t="n">
        <f aca="false">$Y$2*EXP(-0.02896*9.81/8.314/(273.15+$Z$2+P$2)*$A21)</f>
        <v>896.673374432753</v>
      </c>
      <c r="Q21" s="27" t="n">
        <f aca="false">$Y$2*EXP(-0.02896*9.81/8.314/(273.15+$Z$2+Q$2)*$A21)</f>
        <v>898.421460899373</v>
      </c>
      <c r="R21" s="27" t="n">
        <f aca="false">$Y$2*EXP(-0.02896*9.81/8.314/(273.15+$Z$2+R$2)*$A21)</f>
        <v>900.117850889157</v>
      </c>
      <c r="S21" s="27" t="n">
        <f aca="false">$Y$2*EXP(-0.02896*9.81/8.314/(273.15+$Z$2+S$2)*$A21)</f>
        <v>901.764801341691</v>
      </c>
      <c r="T21" s="27" t="n">
        <f aca="false">$Y$2*EXP(-0.02896*9.81/8.314/(273.15+$Z$2+T$2)*$A21)</f>
        <v>903.364439875797</v>
      </c>
      <c r="U21" s="27" t="n">
        <f aca="false">$Y$2*EXP(-0.02896*9.81/8.314/(273.15+$Z$2+U$2)*$A21)</f>
        <v>904.918773908658</v>
      </c>
      <c r="V21" s="28" t="n">
        <f aca="false">$Y$2*EXP(-0.02896*9.81/8.314/(273.15+$Z$2+V$2)*$A21)</f>
        <v>906.429699015127</v>
      </c>
      <c r="W21" s="20" t="n">
        <f aca="false">A21</f>
        <v>1100</v>
      </c>
      <c r="X21" s="21"/>
      <c r="Y21" s="29"/>
      <c r="Z21" s="29"/>
      <c r="AA21" s="29"/>
      <c r="AB21" s="16" t="n">
        <v>1100</v>
      </c>
      <c r="AC21" s="30" t="n">
        <f aca="false">($Y$2*EXP(-0.02896*9.81/8.314/(273.15+$Z$2+B$2)*$AB21))*100/287.05/(273.15+AC$2)</f>
        <v>1.35054392204699</v>
      </c>
      <c r="AD21" s="31" t="n">
        <f aca="false">($Y$2*EXP(-0.02896*9.81/8.314/(273.15+$Z$2+C$2)*$AB21))*100/287.05/(273.15+AD$2)</f>
        <v>1.32524043461872</v>
      </c>
      <c r="AE21" s="31" t="n">
        <f aca="false">($Y$2*EXP(-0.02896*9.81/8.314/(273.15+$Z$2+D$2)*$AB21))*100/287.05/(273.15+AE$2)</f>
        <v>1.30086574180074</v>
      </c>
      <c r="AF21" s="31" t="n">
        <f aca="false">($Y$2*EXP(-0.02896*9.81/8.314/(273.15+$Z$2+E$2)*$AB21))*100/287.05/(273.15+AF$2)</f>
        <v>1.27736972683609</v>
      </c>
      <c r="AG21" s="31" t="n">
        <f aca="false">($Y$2*EXP(-0.02896*9.81/8.314/(273.15+$Z$2+F$2)*$AB21))*100/287.05/(273.15+AG$2)</f>
        <v>1.25470580819552</v>
      </c>
      <c r="AH21" s="31" t="n">
        <f aca="false">($Y$2*EXP(-0.02896*9.81/8.314/(273.15+$Z$2+G$2)*$AB21))*100/287.05/(273.15+AH$2)</f>
        <v>1.232830633803</v>
      </c>
      <c r="AI21" s="31" t="n">
        <f aca="false">($Y$2*EXP(-0.02896*9.81/8.314/(273.15+$Z$2+H$2)*$AB21))*100/287.05/(273.15+AI$2)</f>
        <v>1.21170380640867</v>
      </c>
      <c r="AJ21" s="31" t="n">
        <f aca="false">($Y$2*EXP(-0.02896*9.81/8.314/(273.15+$Z$2+I$2)*$AB21))*100/287.05/(273.15+AJ$2)</f>
        <v>1.19128763647453</v>
      </c>
      <c r="AK21" s="31" t="n">
        <f aca="false">($Y$2*EXP(-0.02896*9.81/8.314/(273.15+$Z$2+J$2)*$AB21))*100/287.05/(273.15+AK$2)</f>
        <v>1.17154691941432</v>
      </c>
      <c r="AL21" s="31" t="n">
        <f aca="false">($Y$2*EXP(-0.02896*9.81/8.314/(273.15+$Z$2+K$2)*$AB21))*100/287.05/(273.15+AL$2)</f>
        <v>1.15244873443639</v>
      </c>
      <c r="AM21" s="31" t="n">
        <f aca="false">($Y$2*EXP(-0.02896*9.81/8.314/(273.15+$Z$2+L$2)*$AB21))*100/287.05/(273.15+AM$2)</f>
        <v>1.13396226258733</v>
      </c>
      <c r="AN21" s="31" t="n">
        <f aca="false">($Y$2*EXP(-0.02896*9.81/8.314/(273.15+$Z$2+M$2)*$AB21))*100/287.05/(273.15+AN$2)</f>
        <v>1.11605862189465</v>
      </c>
      <c r="AO21" s="31" t="n">
        <f aca="false">($Y$2*EXP(-0.02896*9.81/8.314/(273.15+$Z$2+N$2)*$AB21))*100/287.05/(273.15+AO$2)</f>
        <v>1.09871071776487</v>
      </c>
      <c r="AP21" s="31" t="n">
        <f aca="false">($Y$2*EXP(-0.02896*9.81/8.314/(273.15+$Z$2+O$2)*$AB21))*100/287.05/(273.15+AP$2)</f>
        <v>1.08189310701744</v>
      </c>
      <c r="AQ21" s="31" t="n">
        <f aca="false">($Y$2*EXP(-0.02896*9.81/8.314/(273.15+$Z$2+P$2)*$AB21))*100/287.05/(273.15+AQ$2)</f>
        <v>1.06558187412772</v>
      </c>
      <c r="AR21" s="31" t="n">
        <f aca="false">($Y$2*EXP(-0.02896*9.81/8.314/(273.15+$Z$2+Q$2)*$AB21))*100/287.05/(273.15+AR$2)</f>
        <v>1.04975451842055</v>
      </c>
      <c r="AS21" s="31" t="n">
        <f aca="false">($Y$2*EXP(-0.02896*9.81/8.314/(273.15+$Z$2+R$2)*$AB21))*100/287.05/(273.15+AS$2)</f>
        <v>1.03438985110173</v>
      </c>
      <c r="AT21" s="31" t="n">
        <f aca="false">($Y$2*EXP(-0.02896*9.81/8.314/(273.15+$Z$2+S$2)*$AB21))*100/287.05/(273.15+AT$2)</f>
        <v>1.01946790114189</v>
      </c>
      <c r="AU21" s="31" t="n">
        <f aca="false">($Y$2*EXP(-0.02896*9.81/8.314/(273.15+$Z$2+T$2)*$AB21))*100/287.05/(273.15+AU$2)</f>
        <v>1.00496982913844</v>
      </c>
      <c r="AV21" s="31" t="n">
        <f aca="false">($Y$2*EXP(-0.02896*9.81/8.314/(273.15+$Z$2+U$2)*$AB21))*100/287.05/(273.15+AV$2)</f>
        <v>0.990877848378586</v>
      </c>
      <c r="AW21" s="32" t="n">
        <f aca="false">($Y$2*EXP(-0.02896*9.81/8.314/(273.15+$Z$2+V$2)*$AB21))*100/287.05/(273.15+AW$2)</f>
        <v>0.977175152411261</v>
      </c>
      <c r="AX21" s="25" t="n">
        <f aca="false">AB21</f>
        <v>1100</v>
      </c>
      <c r="AZ21" s="16" t="n">
        <v>900</v>
      </c>
      <c r="BA21" s="30" t="n">
        <f aca="false">$AZ21*100/287.05/(273.15+BA$2)</f>
        <v>1.40503799008067</v>
      </c>
      <c r="BB21" s="31" t="n">
        <f aca="false">$AZ21*100/287.05/(273.15+BB$2)</f>
        <v>1.37424601133684</v>
      </c>
      <c r="BC21" s="31" t="n">
        <f aca="false">$AZ21*100/287.05/(273.15+BC$2)</f>
        <v>1.34477472651298</v>
      </c>
      <c r="BD21" s="31" t="n">
        <f aca="false">$AZ21*100/287.05/(273.15+BD$2)</f>
        <v>1.31654095102457</v>
      </c>
      <c r="BE21" s="31" t="n">
        <f aca="false">$AZ21*100/287.05/(273.15+BE$2)</f>
        <v>1.28946834253136</v>
      </c>
      <c r="BF21" s="31" t="n">
        <f aca="false">$AZ21*100/287.05/(273.15+BF$2)</f>
        <v>1.26348671161193</v>
      </c>
      <c r="BG21" s="31" t="n">
        <f aca="false">$AZ21*100/287.05/(273.15+BG$2)</f>
        <v>1.23853141412799</v>
      </c>
      <c r="BH21" s="31" t="n">
        <f aca="false">$AZ21*100/287.05/(273.15+BH$2)</f>
        <v>1.21454281420299</v>
      </c>
      <c r="BI21" s="31" t="n">
        <f aca="false">$AZ21*100/287.05/(273.15+BI$2)</f>
        <v>1.19146580842296</v>
      </c>
      <c r="BJ21" s="31" t="n">
        <f aca="false">$AZ21*100/287.05/(273.15+BJ$2)</f>
        <v>1.1692494032687</v>
      </c>
      <c r="BK21" s="31" t="n">
        <f aca="false">$AZ21*100/287.05/(273.15+BK$2)</f>
        <v>1.14784633895845</v>
      </c>
      <c r="BL21" s="31" t="n">
        <f aca="false">$AZ21*100/287.05/(273.15+BL$2)</f>
        <v>1.12721275386123</v>
      </c>
      <c r="BM21" s="31" t="n">
        <f aca="false">$AZ21*100/287.05/(273.15+BM$2)</f>
        <v>1.10730788446583</v>
      </c>
      <c r="BN21" s="31" t="n">
        <f aca="false">$AZ21*100/287.05/(273.15+BN$2)</f>
        <v>1.08809379658685</v>
      </c>
      <c r="BO21" s="31" t="n">
        <f aca="false">$AZ21*100/287.05/(273.15+BO$2)</f>
        <v>1.06953514407812</v>
      </c>
      <c r="BP21" s="31" t="n">
        <f aca="false">$AZ21*100/287.05/(273.15+BP$2)</f>
        <v>1.05159895182459</v>
      </c>
      <c r="BQ21" s="31" t="n">
        <f aca="false">$AZ21*100/287.05/(273.15+BQ$2)</f>
        <v>1.03425442020947</v>
      </c>
      <c r="BR21" s="31" t="n">
        <f aca="false">$AZ21*100/287.05/(273.15+BR$2)</f>
        <v>1.01747274861756</v>
      </c>
      <c r="BS21" s="31" t="n">
        <f aca="false">$AZ21*100/287.05/(273.15+BS$2)</f>
        <v>1.00122697584704</v>
      </c>
      <c r="BT21" s="31" t="n">
        <f aca="false">$AZ21*100/287.05/(273.15+BT$2)</f>
        <v>0.985491835569702</v>
      </c>
      <c r="BU21" s="32" t="n">
        <f aca="false">$AZ21*100/287.05/(273.15+BU$2)</f>
        <v>0.970243625209657</v>
      </c>
      <c r="BV21" s="25" t="n">
        <f aca="false">AZ21</f>
        <v>900</v>
      </c>
    </row>
    <row r="22" customFormat="false" ht="13.5" hidden="false" customHeight="true" outlineLevel="0" collapsed="false">
      <c r="A22" s="16" t="n">
        <v>1050</v>
      </c>
      <c r="B22" s="26" t="n">
        <f aca="false">$Y$2*EXP(-0.02896*9.81/8.314/(273.15+$Z$2+B$2)*$A22)</f>
        <v>871.32243324549</v>
      </c>
      <c r="C22" s="27" t="n">
        <f aca="false">$Y$2*EXP(-0.02896*9.81/8.314/(273.15+$Z$2+C$2)*$A22)</f>
        <v>874.026041702196</v>
      </c>
      <c r="D22" s="27" t="n">
        <f aca="false">$Y$2*EXP(-0.02896*9.81/8.314/(273.15+$Z$2+D$2)*$A22)</f>
        <v>876.628587949814</v>
      </c>
      <c r="E22" s="27" t="n">
        <f aca="false">$Y$2*EXP(-0.02896*9.81/8.314/(273.15+$Z$2+E$2)*$A22)</f>
        <v>879.135623766202</v>
      </c>
      <c r="F22" s="27" t="n">
        <f aca="false">$Y$2*EXP(-0.02896*9.81/8.314/(273.15+$Z$2+F$2)*$A22)</f>
        <v>881.552302412773</v>
      </c>
      <c r="G22" s="27" t="n">
        <f aca="false">$Y$2*EXP(-0.02896*9.81/8.314/(273.15+$Z$2+G$2)*$A22)</f>
        <v>883.883413686899</v>
      </c>
      <c r="H22" s="27" t="n">
        <f aca="false">$Y$2*EXP(-0.02896*9.81/8.314/(273.15+$Z$2+H$2)*$A22)</f>
        <v>886.13341534669</v>
      </c>
      <c r="I22" s="27" t="n">
        <f aca="false">$Y$2*EXP(-0.02896*9.81/8.314/(273.15+$Z$2+I$2)*$A22)</f>
        <v>888.306461337696</v>
      </c>
      <c r="J22" s="27" t="n">
        <f aca="false">$Y$2*EXP(-0.02896*9.81/8.314/(273.15+$Z$2+J$2)*$A22)</f>
        <v>890.406427194069</v>
      </c>
      <c r="K22" s="27" t="n">
        <f aca="false">$Y$2*EXP(-0.02896*9.81/8.314/(273.15+$Z$2+K$2)*$A22)</f>
        <v>892.436932938057</v>
      </c>
      <c r="L22" s="27" t="n">
        <f aca="false">$Y$2*EXP(-0.02896*9.81/8.314/(273.15+$Z$2+L$2)*$A22)</f>
        <v>894.401363760058</v>
      </c>
      <c r="M22" s="27" t="n">
        <f aca="false">$Y$2*EXP(-0.02896*9.81/8.314/(273.15+$Z$2+M$2)*$A22)</f>
        <v>896.302888725705</v>
      </c>
      <c r="N22" s="27" t="n">
        <f aca="false">$Y$2*EXP(-0.02896*9.81/8.314/(273.15+$Z$2+N$2)*$A22)</f>
        <v>898.144477725754</v>
      </c>
      <c r="O22" s="27" t="n">
        <f aca="false">$Y$2*EXP(-0.02896*9.81/8.314/(273.15+$Z$2+O$2)*$A22)</f>
        <v>899.92891685803</v>
      </c>
      <c r="P22" s="27" t="n">
        <f aca="false">$Y$2*EXP(-0.02896*9.81/8.314/(273.15+$Z$2+P$2)*$A22)</f>
        <v>901.658822407779</v>
      </c>
      <c r="Q22" s="27" t="n">
        <f aca="false">$Y$2*EXP(-0.02896*9.81/8.314/(273.15+$Z$2+Q$2)*$A22)</f>
        <v>903.336653572969</v>
      </c>
      <c r="R22" s="27" t="n">
        <f aca="false">$Y$2*EXP(-0.02896*9.81/8.314/(273.15+$Z$2+R$2)*$A22)</f>
        <v>904.964724063818</v>
      </c>
      <c r="S22" s="27" t="n">
        <f aca="false">$Y$2*EXP(-0.02896*9.81/8.314/(273.15+$Z$2+S$2)*$A22)</f>
        <v>906.545212690906</v>
      </c>
      <c r="T22" s="27" t="n">
        <f aca="false">$Y$2*EXP(-0.02896*9.81/8.314/(273.15+$Z$2+T$2)*$A22)</f>
        <v>908.080173043113</v>
      </c>
      <c r="U22" s="27" t="n">
        <f aca="false">$Y$2*EXP(-0.02896*9.81/8.314/(273.15+$Z$2+U$2)*$A22)</f>
        <v>909.571542345256</v>
      </c>
      <c r="V22" s="28" t="n">
        <f aca="false">$Y$2*EXP(-0.02896*9.81/8.314/(273.15+$Z$2+V$2)*$A22)</f>
        <v>911.021149575304</v>
      </c>
      <c r="W22" s="20" t="n">
        <f aca="false">A22</f>
        <v>1050</v>
      </c>
      <c r="X22" s="21"/>
      <c r="Y22" s="29"/>
      <c r="Z22" s="29"/>
      <c r="AA22" s="29"/>
      <c r="AB22" s="16" t="n">
        <v>1050</v>
      </c>
      <c r="AC22" s="30" t="n">
        <f aca="false">($Y$2*EXP(-0.02896*9.81/8.314/(273.15+$Z$2+B$2)*$AB22))*100/287.05/(273.15+AC$2)</f>
        <v>1.36026791146604</v>
      </c>
      <c r="AD22" s="31" t="n">
        <f aca="false">($Y$2*EXP(-0.02896*9.81/8.314/(273.15+$Z$2+C$2)*$AB22))*100/287.05/(273.15+AD$2)</f>
        <v>1.33458533512641</v>
      </c>
      <c r="AE22" s="31" t="n">
        <f aca="false">($Y$2*EXP(-0.02896*9.81/8.314/(273.15+$Z$2+D$2)*$AB22))*100/287.05/(273.15+AE$2)</f>
        <v>1.30985329957074</v>
      </c>
      <c r="AF22" s="31" t="n">
        <f aca="false">($Y$2*EXP(-0.02896*9.81/8.314/(273.15+$Z$2+E$2)*$AB22))*100/287.05/(273.15+AF$2)</f>
        <v>1.2860200557697</v>
      </c>
      <c r="AG22" s="31" t="n">
        <f aca="false">($Y$2*EXP(-0.02896*9.81/8.314/(273.15+$Z$2+F$2)*$AB22))*100/287.05/(273.15+AG$2)</f>
        <v>1.26303754027434</v>
      </c>
      <c r="AH22" s="31" t="n">
        <f aca="false">($Y$2*EXP(-0.02896*9.81/8.314/(273.15+$Z$2+G$2)*$AB22))*100/287.05/(273.15+AH$2)</f>
        <v>1.24086105311954</v>
      </c>
      <c r="AI22" s="31" t="n">
        <f aca="false">($Y$2*EXP(-0.02896*9.81/8.314/(273.15+$Z$2+H$2)*$AB22))*100/287.05/(273.15+AI$2)</f>
        <v>1.219448968906</v>
      </c>
      <c r="AJ22" s="31" t="n">
        <f aca="false">($Y$2*EXP(-0.02896*9.81/8.314/(273.15+$Z$2+I$2)*$AB22))*100/287.05/(273.15+AJ$2)</f>
        <v>1.19876247714198</v>
      </c>
      <c r="AK22" s="31" t="n">
        <f aca="false">($Y$2*EXP(-0.02896*9.81/8.314/(273.15+$Z$2+J$2)*$AB22))*100/287.05/(273.15+AK$2)</f>
        <v>1.17876534844642</v>
      </c>
      <c r="AL22" s="31" t="n">
        <f aca="false">($Y$2*EXP(-0.02896*9.81/8.314/(273.15+$Z$2+K$2)*$AB22))*100/287.05/(273.15+AL$2)</f>
        <v>1.15942372365863</v>
      </c>
      <c r="AM22" s="31" t="n">
        <f aca="false">($Y$2*EXP(-0.02896*9.81/8.314/(273.15+$Z$2+L$2)*$AB22))*100/287.05/(273.15+AM$2)</f>
        <v>1.14070592327936</v>
      </c>
      <c r="AN22" s="31" t="n">
        <f aca="false">($Y$2*EXP(-0.02896*9.81/8.314/(273.15+$Z$2+M$2)*$AB22))*100/287.05/(273.15+AN$2)</f>
        <v>1.12258227499364</v>
      </c>
      <c r="AO22" s="31" t="n">
        <f aca="false">($Y$2*EXP(-0.02896*9.81/8.314/(273.15+$Z$2+N$2)*$AB22))*100/287.05/(273.15+AO$2)</f>
        <v>1.10502495730575</v>
      </c>
      <c r="AP22" s="31" t="n">
        <f aca="false">($Y$2*EXP(-0.02896*9.81/8.314/(273.15+$Z$2+O$2)*$AB22))*100/287.05/(273.15+AP$2)</f>
        <v>1.08800785755816</v>
      </c>
      <c r="AQ22" s="31" t="n">
        <f aca="false">($Y$2*EXP(-0.02896*9.81/8.314/(273.15+$Z$2+P$2)*$AB22))*100/287.05/(273.15+AQ$2)</f>
        <v>1.07150644281468</v>
      </c>
      <c r="AR22" s="31" t="n">
        <f aca="false">($Y$2*EXP(-0.02896*9.81/8.314/(273.15+$Z$2+Q$2)*$AB22))*100/287.05/(273.15+AR$2)</f>
        <v>1.05549764226896</v>
      </c>
      <c r="AS22" s="31" t="n">
        <f aca="false">($Y$2*EXP(-0.02896*9.81/8.314/(273.15+$Z$2+R$2)*$AB22))*100/287.05/(273.15+AS$2)</f>
        <v>1.03995973999627</v>
      </c>
      <c r="AT22" s="31" t="n">
        <f aca="false">($Y$2*EXP(-0.02896*9.81/8.314/(273.15+$Z$2+S$2)*$AB22))*100/287.05/(273.15+AT$2)</f>
        <v>1.02487227700301</v>
      </c>
      <c r="AU22" s="31" t="n">
        <f aca="false">($Y$2*EXP(-0.02896*9.81/8.314/(273.15+$Z$2+T$2)*$AB22))*100/287.05/(273.15+AU$2)</f>
        <v>1.01021596164735</v>
      </c>
      <c r="AV22" s="31" t="n">
        <f aca="false">($Y$2*EXP(-0.02896*9.81/8.314/(273.15+$Z$2+U$2)*$AB22))*100/287.05/(273.15+AV$2)</f>
        <v>0.995972587608657</v>
      </c>
      <c r="AW22" s="32" t="n">
        <f aca="false">($Y$2*EXP(-0.02896*9.81/8.314/(273.15+$Z$2+V$2)*$AB22))*100/287.05/(273.15+AW$2)</f>
        <v>0.982124958674014</v>
      </c>
      <c r="AX22" s="25" t="n">
        <f aca="false">AB22</f>
        <v>1050</v>
      </c>
      <c r="AZ22" s="16" t="n">
        <v>905</v>
      </c>
      <c r="BA22" s="30" t="n">
        <f aca="false">$AZ22*100/287.05/(273.15+BA$2)</f>
        <v>1.41284375669223</v>
      </c>
      <c r="BB22" s="31" t="n">
        <f aca="false">$AZ22*100/287.05/(273.15+BB$2)</f>
        <v>1.38188071139983</v>
      </c>
      <c r="BC22" s="31" t="n">
        <f aca="false">$AZ22*100/287.05/(273.15+BC$2)</f>
        <v>1.35224569721583</v>
      </c>
      <c r="BD22" s="31" t="n">
        <f aca="false">$AZ22*100/287.05/(273.15+BD$2)</f>
        <v>1.32385506741915</v>
      </c>
      <c r="BE22" s="31" t="n">
        <f aca="false">$AZ22*100/287.05/(273.15+BE$2)</f>
        <v>1.29663205554543</v>
      </c>
      <c r="BF22" s="31" t="n">
        <f aca="false">$AZ22*100/287.05/(273.15+BF$2)</f>
        <v>1.270506082232</v>
      </c>
      <c r="BG22" s="31" t="n">
        <f aca="false">$AZ22*100/287.05/(273.15+BG$2)</f>
        <v>1.24541214420648</v>
      </c>
      <c r="BH22" s="31" t="n">
        <f aca="false">$AZ22*100/287.05/(273.15+BH$2)</f>
        <v>1.22129027428189</v>
      </c>
      <c r="BI22" s="31" t="n">
        <f aca="false">$AZ22*100/287.05/(273.15+BI$2)</f>
        <v>1.19808506291419</v>
      </c>
      <c r="BJ22" s="31" t="n">
        <f aca="false">$AZ22*100/287.05/(273.15+BJ$2)</f>
        <v>1.17574523328685</v>
      </c>
      <c r="BK22" s="31" t="n">
        <f aca="false">$AZ22*100/287.05/(273.15+BK$2)</f>
        <v>1.15422326306377</v>
      </c>
      <c r="BL22" s="31" t="n">
        <f aca="false">$AZ22*100/287.05/(273.15+BL$2)</f>
        <v>1.13347504693823</v>
      </c>
      <c r="BM22" s="31" t="n">
        <f aca="false">$AZ22*100/287.05/(273.15+BM$2)</f>
        <v>1.11345959493509</v>
      </c>
      <c r="BN22" s="31" t="n">
        <f aca="false">$AZ22*100/287.05/(273.15+BN$2)</f>
        <v>1.09413876212344</v>
      </c>
      <c r="BO22" s="31" t="n">
        <f aca="false">$AZ22*100/287.05/(273.15+BO$2)</f>
        <v>1.07547700598966</v>
      </c>
      <c r="BP22" s="31" t="n">
        <f aca="false">$AZ22*100/287.05/(273.15+BP$2)</f>
        <v>1.05744116822361</v>
      </c>
      <c r="BQ22" s="31" t="n">
        <f aca="false">$AZ22*100/287.05/(273.15+BQ$2)</f>
        <v>1.04000027809952</v>
      </c>
      <c r="BR22" s="31" t="n">
        <f aca="false">$AZ22*100/287.05/(273.15+BR$2)</f>
        <v>1.02312537499877</v>
      </c>
      <c r="BS22" s="31" t="n">
        <f aca="false">$AZ22*100/287.05/(273.15+BS$2)</f>
        <v>1.00678934793508</v>
      </c>
      <c r="BT22" s="31" t="n">
        <f aca="false">$AZ22*100/287.05/(273.15+BT$2)</f>
        <v>0.990966790211756</v>
      </c>
      <c r="BU22" s="32" t="n">
        <f aca="false">$AZ22*100/287.05/(273.15+BU$2)</f>
        <v>0.975633867571933</v>
      </c>
      <c r="BV22" s="25" t="n">
        <f aca="false">AZ22</f>
        <v>905</v>
      </c>
    </row>
    <row r="23" customFormat="false" ht="13.5" hidden="false" customHeight="true" outlineLevel="0" collapsed="false">
      <c r="A23" s="16" t="n">
        <v>1000</v>
      </c>
      <c r="B23" s="26" t="n">
        <f aca="false">$Y$2*EXP(-0.02896*9.81/8.314/(273.15+$Z$2+B$2)*$A23)</f>
        <v>877.596001978165</v>
      </c>
      <c r="C23" s="27" t="n">
        <f aca="false">$Y$2*EXP(-0.02896*9.81/8.314/(273.15+$Z$2+C$2)*$A23)</f>
        <v>880.189214955501</v>
      </c>
      <c r="D23" s="27" t="n">
        <f aca="false">$Y$2*EXP(-0.02896*9.81/8.314/(273.15+$Z$2+D$2)*$A23)</f>
        <v>882.685131545255</v>
      </c>
      <c r="E23" s="27" t="n">
        <f aca="false">$Y$2*EXP(-0.02896*9.81/8.314/(273.15+$Z$2+E$2)*$A23)</f>
        <v>885.089117232555</v>
      </c>
      <c r="F23" s="27" t="n">
        <f aca="false">$Y$2*EXP(-0.02896*9.81/8.314/(273.15+$Z$2+F$2)*$A23)</f>
        <v>887.40615082026</v>
      </c>
      <c r="G23" s="27" t="n">
        <f aca="false">$Y$2*EXP(-0.02896*9.81/8.314/(273.15+$Z$2+G$2)*$A23)</f>
        <v>889.64085858178</v>
      </c>
      <c r="H23" s="27" t="n">
        <f aca="false">$Y$2*EXP(-0.02896*9.81/8.314/(273.15+$Z$2+H$2)*$A23)</f>
        <v>891.797544864048</v>
      </c>
      <c r="I23" s="27" t="n">
        <f aca="false">$Y$2*EXP(-0.02896*9.81/8.314/(273.15+$Z$2+I$2)*$A23)</f>
        <v>893.880219562884</v>
      </c>
      <c r="J23" s="27" t="n">
        <f aca="false">$Y$2*EXP(-0.02896*9.81/8.314/(273.15+$Z$2+J$2)*$A23)</f>
        <v>895.892622836693</v>
      </c>
      <c r="K23" s="27" t="n">
        <f aca="false">$Y$2*EXP(-0.02896*9.81/8.314/(273.15+$Z$2+K$2)*$A23)</f>
        <v>897.838247376412</v>
      </c>
      <c r="L23" s="27" t="n">
        <f aca="false">$Y$2*EXP(-0.02896*9.81/8.314/(273.15+$Z$2+L$2)*$A23)</f>
        <v>899.720358508548</v>
      </c>
      <c r="M23" s="27" t="n">
        <f aca="false">$Y$2*EXP(-0.02896*9.81/8.314/(273.15+$Z$2+M$2)*$A23)</f>
        <v>901.542012372941</v>
      </c>
      <c r="N23" s="27" t="n">
        <f aca="false">$Y$2*EXP(-0.02896*9.81/8.314/(273.15+$Z$2+N$2)*$A23)</f>
        <v>903.306072386642</v>
      </c>
      <c r="O23" s="27" t="n">
        <f aca="false">$Y$2*EXP(-0.02896*9.81/8.314/(273.15+$Z$2+O$2)*$A23)</f>
        <v>905.015224179216</v>
      </c>
      <c r="P23" s="27" t="n">
        <f aca="false">$Y$2*EXP(-0.02896*9.81/8.314/(273.15+$Z$2+P$2)*$A23)</f>
        <v>906.671989162264</v>
      </c>
      <c r="Q23" s="27" t="n">
        <f aca="false">$Y$2*EXP(-0.02896*9.81/8.314/(273.15+$Z$2+Q$2)*$A23)</f>
        <v>908.278736876486</v>
      </c>
      <c r="R23" s="27" t="n">
        <f aca="false">$Y$2*EXP(-0.02896*9.81/8.314/(273.15+$Z$2+R$2)*$A23)</f>
        <v>909.837696242679</v>
      </c>
      <c r="S23" s="27" t="n">
        <f aca="false">$Y$2*EXP(-0.02896*9.81/8.314/(273.15+$Z$2+S$2)*$A23)</f>
        <v>911.350965828393</v>
      </c>
      <c r="T23" s="27" t="n">
        <f aca="false">$Y$2*EXP(-0.02896*9.81/8.314/(273.15+$Z$2+T$2)*$A23)</f>
        <v>912.820523229124</v>
      </c>
      <c r="U23" s="27" t="n">
        <f aca="false">$Y$2*EXP(-0.02896*9.81/8.314/(273.15+$Z$2+U$2)*$A23)</f>
        <v>914.248233651783</v>
      </c>
      <c r="V23" s="28" t="n">
        <f aca="false">$Y$2*EXP(-0.02896*9.81/8.314/(273.15+$Z$2+V$2)*$A23)</f>
        <v>915.635857778374</v>
      </c>
      <c r="W23" s="20" t="n">
        <f aca="false">A23</f>
        <v>1000</v>
      </c>
      <c r="X23" s="21"/>
      <c r="Y23" s="29"/>
      <c r="Z23" s="29"/>
      <c r="AA23" s="29"/>
      <c r="AB23" s="16" t="n">
        <v>1000</v>
      </c>
      <c r="AC23" s="30" t="n">
        <f aca="false">($Y$2*EXP(-0.02896*9.81/8.314/(273.15+$Z$2+B$2)*$AB23))*100/287.05/(273.15+AC$2)</f>
        <v>1.37006191413581</v>
      </c>
      <c r="AD23" s="31" t="n">
        <f aca="false">($Y$2*EXP(-0.02896*9.81/8.314/(273.15+$Z$2+C$2)*$AB23))*100/287.05/(273.15+AD$2)</f>
        <v>1.34399613097145</v>
      </c>
      <c r="AE23" s="31" t="n">
        <f aca="false">($Y$2*EXP(-0.02896*9.81/8.314/(273.15+$Z$2+D$2)*$AB23))*100/287.05/(273.15+AE$2)</f>
        <v>1.31890295152316</v>
      </c>
      <c r="AF23" s="31" t="n">
        <f aca="false">($Y$2*EXP(-0.02896*9.81/8.314/(273.15+$Z$2+E$2)*$AB23))*100/287.05/(273.15+AF$2)</f>
        <v>1.29472896460316</v>
      </c>
      <c r="AG23" s="31" t="n">
        <f aca="false">($Y$2*EXP(-0.02896*9.81/8.314/(273.15+$Z$2+F$2)*$AB23))*100/287.05/(273.15+AG$2)</f>
        <v>1.27142459827815</v>
      </c>
      <c r="AH23" s="31" t="n">
        <f aca="false">($Y$2*EXP(-0.02896*9.81/8.314/(273.15+$Z$2+G$2)*$AB23))*100/287.05/(273.15+AH$2)</f>
        <v>1.2489437810279</v>
      </c>
      <c r="AI23" s="31" t="n">
        <f aca="false">($Y$2*EXP(-0.02896*9.81/8.314/(273.15+$Z$2+H$2)*$AB23))*100/287.05/(273.15+AI$2)</f>
        <v>1.22724363817371</v>
      </c>
      <c r="AJ23" s="31" t="n">
        <f aca="false">($Y$2*EXP(-0.02896*9.81/8.314/(273.15+$Z$2+I$2)*$AB23))*100/287.05/(273.15+AJ$2)</f>
        <v>1.20628421936476</v>
      </c>
      <c r="AK23" s="31" t="n">
        <f aca="false">($Y$2*EXP(-0.02896*9.81/8.314/(273.15+$Z$2+J$2)*$AB23))*100/287.05/(273.15+AK$2)</f>
        <v>1.18602825347587</v>
      </c>
      <c r="AL23" s="31" t="n">
        <f aca="false">($Y$2*EXP(-0.02896*9.81/8.314/(273.15+$Z$2+K$2)*$AB23))*100/287.05/(273.15+AL$2)</f>
        <v>1.16644092775187</v>
      </c>
      <c r="AM23" s="31" t="n">
        <f aca="false">($Y$2*EXP(-0.02896*9.81/8.314/(273.15+$Z$2+L$2)*$AB23))*100/287.05/(273.15+AM$2)</f>
        <v>1.14748968844491</v>
      </c>
      <c r="AN23" s="31" t="n">
        <f aca="false">($Y$2*EXP(-0.02896*9.81/8.314/(273.15+$Z$2+M$2)*$AB23))*100/287.05/(273.15+AN$2)</f>
        <v>1.12914406054277</v>
      </c>
      <c r="AO23" s="31" t="n">
        <f aca="false">($Y$2*EXP(-0.02896*9.81/8.314/(273.15+$Z$2+N$2)*$AB23))*100/287.05/(273.15+AO$2)</f>
        <v>1.11137548448844</v>
      </c>
      <c r="AP23" s="31" t="n">
        <f aca="false">($Y$2*EXP(-0.02896*9.81/8.314/(273.15+$Z$2+O$2)*$AB23))*100/287.05/(273.15+AP$2)</f>
        <v>1.09415716805118</v>
      </c>
      <c r="AQ23" s="31" t="n">
        <f aca="false">($Y$2*EXP(-0.02896*9.81/8.314/(273.15+$Z$2+P$2)*$AB23))*100/287.05/(273.15+AQ$2)</f>
        <v>1.07746395173362</v>
      </c>
      <c r="AR23" s="31" t="n">
        <f aca="false">($Y$2*EXP(-0.02896*9.81/8.314/(273.15+$Z$2+Q$2)*$AB23))*100/287.05/(273.15+AR$2)</f>
        <v>1.06127218629319</v>
      </c>
      <c r="AS23" s="31" t="n">
        <f aca="false">($Y$2*EXP(-0.02896*9.81/8.314/(273.15+$Z$2+R$2)*$AB23))*100/287.05/(273.15+AS$2)</f>
        <v>1.04555962112466</v>
      </c>
      <c r="AT23" s="31" t="n">
        <f aca="false">($Y$2*EXP(-0.02896*9.81/8.314/(273.15+$Z$2+S$2)*$AB23))*100/287.05/(273.15+AT$2)</f>
        <v>1.03030530239631</v>
      </c>
      <c r="AU23" s="31" t="n">
        <f aca="false">($Y$2*EXP(-0.02896*9.81/8.314/(273.15+$Z$2+T$2)*$AB23))*100/287.05/(273.15+AU$2)</f>
        <v>1.01548947995979</v>
      </c>
      <c r="AV23" s="31" t="n">
        <f aca="false">($Y$2*EXP(-0.02896*9.81/8.314/(273.15+$Z$2+U$2)*$AB23))*100/287.05/(273.15+AV$2)</f>
        <v>1.00109352216428</v>
      </c>
      <c r="AW23" s="32" t="n">
        <f aca="false">($Y$2*EXP(-0.02896*9.81/8.314/(273.15+$Z$2+V$2)*$AB23))*100/287.05/(273.15+AW$2)</f>
        <v>0.987099837803159</v>
      </c>
      <c r="AX23" s="25" t="n">
        <f aca="false">AB23</f>
        <v>1000</v>
      </c>
      <c r="AZ23" s="16" t="n">
        <v>910</v>
      </c>
      <c r="BA23" s="30" t="n">
        <f aca="false">$AZ23*100/287.05/(273.15+BA$2)</f>
        <v>1.42064952330378</v>
      </c>
      <c r="BB23" s="31" t="n">
        <f aca="false">$AZ23*100/287.05/(273.15+BB$2)</f>
        <v>1.38951541146281</v>
      </c>
      <c r="BC23" s="31" t="n">
        <f aca="false">$AZ23*100/287.05/(273.15+BC$2)</f>
        <v>1.35971666791868</v>
      </c>
      <c r="BD23" s="31" t="n">
        <f aca="false">$AZ23*100/287.05/(273.15+BD$2)</f>
        <v>1.33116918381373</v>
      </c>
      <c r="BE23" s="31" t="n">
        <f aca="false">$AZ23*100/287.05/(273.15+BE$2)</f>
        <v>1.30379576855949</v>
      </c>
      <c r="BF23" s="31" t="n">
        <f aca="false">$AZ23*100/287.05/(273.15+BF$2)</f>
        <v>1.27752545285206</v>
      </c>
      <c r="BG23" s="31" t="n">
        <f aca="false">$AZ23*100/287.05/(273.15+BG$2)</f>
        <v>1.25229287428497</v>
      </c>
      <c r="BH23" s="31" t="n">
        <f aca="false">$AZ23*100/287.05/(273.15+BH$2)</f>
        <v>1.2280377343608</v>
      </c>
      <c r="BI23" s="31" t="n">
        <f aca="false">$AZ23*100/287.05/(273.15+BI$2)</f>
        <v>1.20470431740543</v>
      </c>
      <c r="BJ23" s="31" t="n">
        <f aca="false">$AZ23*100/287.05/(273.15+BJ$2)</f>
        <v>1.18224106330501</v>
      </c>
      <c r="BK23" s="31" t="n">
        <f aca="false">$AZ23*100/287.05/(273.15+BK$2)</f>
        <v>1.1606001871691</v>
      </c>
      <c r="BL23" s="31" t="n">
        <f aca="false">$AZ23*100/287.05/(273.15+BL$2)</f>
        <v>1.13973734001524</v>
      </c>
      <c r="BM23" s="31" t="n">
        <f aca="false">$AZ23*100/287.05/(273.15+BM$2)</f>
        <v>1.11961130540434</v>
      </c>
      <c r="BN23" s="31" t="n">
        <f aca="false">$AZ23*100/287.05/(273.15+BN$2)</f>
        <v>1.10018372766004</v>
      </c>
      <c r="BO23" s="31" t="n">
        <f aca="false">$AZ23*100/287.05/(273.15+BO$2)</f>
        <v>1.08141886790121</v>
      </c>
      <c r="BP23" s="31" t="n">
        <f aca="false">$AZ23*100/287.05/(273.15+BP$2)</f>
        <v>1.06328338462264</v>
      </c>
      <c r="BQ23" s="31" t="n">
        <f aca="false">$AZ23*100/287.05/(273.15+BQ$2)</f>
        <v>1.04574613598957</v>
      </c>
      <c r="BR23" s="31" t="n">
        <f aca="false">$AZ23*100/287.05/(273.15+BR$2)</f>
        <v>1.02877800137998</v>
      </c>
      <c r="BS23" s="31" t="n">
        <f aca="false">$AZ23*100/287.05/(273.15+BS$2)</f>
        <v>1.01235172002312</v>
      </c>
      <c r="BT23" s="31" t="n">
        <f aca="false">$AZ23*100/287.05/(273.15+BT$2)</f>
        <v>0.99644174485381</v>
      </c>
      <c r="BU23" s="32" t="n">
        <f aca="false">$AZ23*100/287.05/(273.15+BU$2)</f>
        <v>0.981024109934209</v>
      </c>
      <c r="BV23" s="25" t="n">
        <f aca="false">AZ23</f>
        <v>910</v>
      </c>
    </row>
    <row r="24" customFormat="false" ht="13.5" hidden="false" customHeight="true" outlineLevel="0" collapsed="false">
      <c r="A24" s="16" t="n">
        <v>950</v>
      </c>
      <c r="B24" s="26" t="n">
        <f aca="false">$Y$2*EXP(-0.02896*9.81/8.314/(273.15+$Z$2+B$2)*$A24)</f>
        <v>883.914740745655</v>
      </c>
      <c r="C24" s="27" t="n">
        <f aca="false">$Y$2*EXP(-0.02896*9.81/8.314/(273.15+$Z$2+C$2)*$A24)</f>
        <v>886.395847674243</v>
      </c>
      <c r="D24" s="27" t="n">
        <f aca="false">$Y$2*EXP(-0.02896*9.81/8.314/(273.15+$Z$2+D$2)*$A24)</f>
        <v>888.783519224756</v>
      </c>
      <c r="E24" s="27" t="n">
        <f aca="false">$Y$2*EXP(-0.02896*9.81/8.314/(273.15+$Z$2+E$2)*$A24)</f>
        <v>891.082927668778</v>
      </c>
      <c r="F24" s="27" t="n">
        <f aca="false">$Y$2*EXP(-0.02896*9.81/8.314/(273.15+$Z$2+F$2)*$A24)</f>
        <v>893.298871046338</v>
      </c>
      <c r="G24" s="27" t="n">
        <f aca="false">$Y$2*EXP(-0.02896*9.81/8.314/(273.15+$Z$2+G$2)*$A24)</f>
        <v>895.435806354534</v>
      </c>
      <c r="H24" s="27" t="n">
        <f aca="false">$Y$2*EXP(-0.02896*9.81/8.314/(273.15+$Z$2+H$2)*$A24)</f>
        <v>897.497879271814</v>
      </c>
      <c r="I24" s="27" t="n">
        <f aca="false">$Y$2*EXP(-0.02896*9.81/8.314/(273.15+$Z$2+I$2)*$A24)</f>
        <v>899.488950831841</v>
      </c>
      <c r="J24" s="27" t="n">
        <f aca="false">$Y$2*EXP(-0.02896*9.81/8.314/(273.15+$Z$2+J$2)*$A24)</f>
        <v>901.412621405385</v>
      </c>
      <c r="K24" s="27" t="n">
        <f aca="false">$Y$2*EXP(-0.02896*9.81/8.314/(273.15+$Z$2+K$2)*$A24)</f>
        <v>903.272252301439</v>
      </c>
      <c r="L24" s="27" t="n">
        <f aca="false">$Y$2*EXP(-0.02896*9.81/8.314/(273.15+$Z$2+L$2)*$A24)</f>
        <v>905.070985258375</v>
      </c>
      <c r="M24" s="27" t="n">
        <f aca="false">$Y$2*EXP(-0.02896*9.81/8.314/(273.15+$Z$2+M$2)*$A24)</f>
        <v>906.811760061375</v>
      </c>
      <c r="N24" s="27" t="n">
        <f aca="false">$Y$2*EXP(-0.02896*9.81/8.314/(273.15+$Z$2+N$2)*$A24)</f>
        <v>908.49733049267</v>
      </c>
      <c r="O24" s="27" t="n">
        <f aca="false">$Y$2*EXP(-0.02896*9.81/8.314/(273.15+$Z$2+O$2)*$A24)</f>
        <v>910.130278795528</v>
      </c>
      <c r="P24" s="27" t="n">
        <f aca="false">$Y$2*EXP(-0.02896*9.81/8.314/(273.15+$Z$2+P$2)*$A24)</f>
        <v>911.71302881089</v>
      </c>
      <c r="Q24" s="27" t="n">
        <f aca="false">$Y$2*EXP(-0.02896*9.81/8.314/(273.15+$Z$2+Q$2)*$A24)</f>
        <v>913.247857926431</v>
      </c>
      <c r="R24" s="27" t="n">
        <f aca="false">$Y$2*EXP(-0.02896*9.81/8.314/(273.15+$Z$2+R$2)*$A24)</f>
        <v>914.736907961298</v>
      </c>
      <c r="S24" s="27" t="n">
        <f aca="false">$Y$2*EXP(-0.02896*9.81/8.314/(273.15+$Z$2+S$2)*$A24)</f>
        <v>916.182195095361</v>
      </c>
      <c r="T24" s="27" t="n">
        <f aca="false">$Y$2*EXP(-0.02896*9.81/8.314/(273.15+$Z$2+T$2)*$A24)</f>
        <v>917.585618939323</v>
      </c>
      <c r="U24" s="27" t="n">
        <f aca="false">$Y$2*EXP(-0.02896*9.81/8.314/(273.15+$Z$2+U$2)*$A24)</f>
        <v>918.948970831074</v>
      </c>
      <c r="V24" s="28" t="n">
        <f aca="false">$Y$2*EXP(-0.02896*9.81/8.314/(273.15+$Z$2+V$2)*$A24)</f>
        <v>920.273941434153</v>
      </c>
      <c r="W24" s="20" t="n">
        <f aca="false">A24</f>
        <v>950</v>
      </c>
      <c r="X24" s="21"/>
      <c r="Y24" s="29"/>
      <c r="Z24" s="29"/>
      <c r="AA24" s="29"/>
      <c r="AB24" s="16" t="n">
        <v>950</v>
      </c>
      <c r="AC24" s="30" t="n">
        <f aca="false">($Y$2*EXP(-0.02896*9.81/8.314/(273.15+$Z$2+B$2)*$AB24))*100/287.05/(273.15+AC$2)</f>
        <v>1.3799264341555</v>
      </c>
      <c r="AD24" s="31" t="n">
        <f aca="false">($Y$2*EXP(-0.02896*9.81/8.314/(273.15+$Z$2+C$2)*$AB24))*100/287.05/(273.15+AD$2)</f>
        <v>1.35347328681319</v>
      </c>
      <c r="AE24" s="31" t="n">
        <f aca="false">($Y$2*EXP(-0.02896*9.81/8.314/(273.15+$Z$2+D$2)*$AB24))*100/287.05/(273.15+AE$2)</f>
        <v>1.32801512666079</v>
      </c>
      <c r="AF24" s="31" t="n">
        <f aca="false">($Y$2*EXP(-0.02896*9.81/8.314/(273.15+$Z$2+E$2)*$AB24))*100/287.05/(273.15+AF$2)</f>
        <v>1.30349685003868</v>
      </c>
      <c r="AG24" s="31" t="n">
        <f aca="false">($Y$2*EXP(-0.02896*9.81/8.314/(273.15+$Z$2+F$2)*$AB24))*100/287.05/(273.15+AG$2)</f>
        <v>1.27986734959251</v>
      </c>
      <c r="AH24" s="31" t="n">
        <f aca="false">($Y$2*EXP(-0.02896*9.81/8.314/(273.15+$Z$2+G$2)*$AB24))*100/287.05/(273.15+AH$2)</f>
        <v>1.25707915825608</v>
      </c>
      <c r="AI24" s="31" t="n">
        <f aca="false">($Y$2*EXP(-0.02896*9.81/8.314/(273.15+$Z$2+H$2)*$AB24))*100/287.05/(273.15+AI$2)</f>
        <v>1.2350881306571</v>
      </c>
      <c r="AJ24" s="31" t="n">
        <f aca="false">($Y$2*EXP(-0.02896*9.81/8.314/(273.15+$Z$2+I$2)*$AB24))*100/287.05/(273.15+AJ$2)</f>
        <v>1.21385315743088</v>
      </c>
      <c r="AK24" s="31" t="n">
        <f aca="false">($Y$2*EXP(-0.02896*9.81/8.314/(273.15+$Z$2+J$2)*$AB24))*100/287.05/(273.15+AK$2)</f>
        <v>1.19333590853936</v>
      </c>
      <c r="AL24" s="31" t="n">
        <f aca="false">($Y$2*EXP(-0.02896*9.81/8.314/(273.15+$Z$2+K$2)*$AB24))*100/287.05/(273.15+AL$2)</f>
        <v>1.17350060221403</v>
      </c>
      <c r="AM24" s="31" t="n">
        <f aca="false">($Y$2*EXP(-0.02896*9.81/8.314/(273.15+$Z$2+L$2)*$AB24))*100/287.05/(273.15+AM$2)</f>
        <v>1.15431379658483</v>
      </c>
      <c r="AN24" s="31" t="n">
        <f aca="false">($Y$2*EXP(-0.02896*9.81/8.314/(273.15+$Z$2+M$2)*$AB24))*100/287.05/(273.15+AN$2)</f>
        <v>1.13574420143614</v>
      </c>
      <c r="AO24" s="31" t="n">
        <f aca="false">($Y$2*EXP(-0.02896*9.81/8.314/(273.15+$Z$2+N$2)*$AB24))*100/287.05/(273.15+AO$2)</f>
        <v>1.11776250785633</v>
      </c>
      <c r="AP24" s="31" t="n">
        <f aca="false">($Y$2*EXP(-0.02896*9.81/8.314/(273.15+$Z$2+O$2)*$AB24))*100/287.05/(273.15+AP$2)</f>
        <v>1.10034123382586</v>
      </c>
      <c r="AQ24" s="31" t="n">
        <f aca="false">($Y$2*EXP(-0.02896*9.81/8.314/(273.15+$Z$2+P$2)*$AB24))*100/287.05/(273.15+AQ$2)</f>
        <v>1.08345458403017</v>
      </c>
      <c r="AR24" s="31" t="n">
        <f aca="false">($Y$2*EXP(-0.02896*9.81/8.314/(273.15+$Z$2+Q$2)*$AB24))*100/287.05/(273.15+AR$2)</f>
        <v>1.06707832239054</v>
      </c>
      <c r="AS24" s="31" t="n">
        <f aca="false">($Y$2*EXP(-0.02896*9.81/8.314/(273.15+$Z$2+R$2)*$AB24))*100/287.05/(273.15+AS$2)</f>
        <v>1.05118965598635</v>
      </c>
      <c r="AT24" s="31" t="n">
        <f aca="false">($Y$2*EXP(-0.02896*9.81/8.314/(273.15+$Z$2+S$2)*$AB24))*100/287.05/(273.15+AT$2)</f>
        <v>1.03576712919794</v>
      </c>
      <c r="AU24" s="31" t="n">
        <f aca="false">($Y$2*EXP(-0.02896*9.81/8.314/(273.15+$Z$2+T$2)*$AB24))*100/287.05/(273.15+AU$2)</f>
        <v>1.02079052703484</v>
      </c>
      <c r="AV24" s="31" t="n">
        <f aca="false">($Y$2*EXP(-0.02896*9.81/8.314/(273.15+$Z$2+U$2)*$AB24))*100/287.05/(273.15+AV$2)</f>
        <v>1.00624078673245</v>
      </c>
      <c r="AW24" s="32" t="n">
        <f aca="false">($Y$2*EXP(-0.02896*9.81/8.314/(273.15+$Z$2+V$2)*$AB24))*100/287.05/(273.15+AW$2)</f>
        <v>0.992099916803391</v>
      </c>
      <c r="AX24" s="25" t="n">
        <f aca="false">AB24</f>
        <v>950</v>
      </c>
      <c r="AZ24" s="16" t="n">
        <v>915</v>
      </c>
      <c r="BA24" s="30" t="n">
        <f aca="false">$AZ24*100/287.05/(273.15+BA$2)</f>
        <v>1.42845528991534</v>
      </c>
      <c r="BB24" s="31" t="n">
        <f aca="false">$AZ24*100/287.05/(273.15+BB$2)</f>
        <v>1.39715011152579</v>
      </c>
      <c r="BC24" s="31" t="n">
        <f aca="false">$AZ24*100/287.05/(273.15+BC$2)</f>
        <v>1.36718763862153</v>
      </c>
      <c r="BD24" s="31" t="n">
        <f aca="false">$AZ24*100/287.05/(273.15+BD$2)</f>
        <v>1.33848330020831</v>
      </c>
      <c r="BE24" s="31" t="n">
        <f aca="false">$AZ24*100/287.05/(273.15+BE$2)</f>
        <v>1.31095948157355</v>
      </c>
      <c r="BF24" s="31" t="n">
        <f aca="false">$AZ24*100/287.05/(273.15+BF$2)</f>
        <v>1.28454482347213</v>
      </c>
      <c r="BG24" s="31" t="n">
        <f aca="false">$AZ24*100/287.05/(273.15+BG$2)</f>
        <v>1.25917360436346</v>
      </c>
      <c r="BH24" s="31" t="n">
        <f aca="false">$AZ24*100/287.05/(273.15+BH$2)</f>
        <v>1.2347851944397</v>
      </c>
      <c r="BI24" s="31" t="n">
        <f aca="false">$AZ24*100/287.05/(273.15+BI$2)</f>
        <v>1.21132357189667</v>
      </c>
      <c r="BJ24" s="31" t="n">
        <f aca="false">$AZ24*100/287.05/(273.15+BJ$2)</f>
        <v>1.18873689332317</v>
      </c>
      <c r="BK24" s="31" t="n">
        <f aca="false">$AZ24*100/287.05/(273.15+BK$2)</f>
        <v>1.16697711127442</v>
      </c>
      <c r="BL24" s="31" t="n">
        <f aca="false">$AZ24*100/287.05/(273.15+BL$2)</f>
        <v>1.14599963309225</v>
      </c>
      <c r="BM24" s="31" t="n">
        <f aca="false">$AZ24*100/287.05/(273.15+BM$2)</f>
        <v>1.1257630158736</v>
      </c>
      <c r="BN24" s="31" t="n">
        <f aca="false">$AZ24*100/287.05/(273.15+BN$2)</f>
        <v>1.10622869319663</v>
      </c>
      <c r="BO24" s="31" t="n">
        <f aca="false">$AZ24*100/287.05/(273.15+BO$2)</f>
        <v>1.08736072981275</v>
      </c>
      <c r="BP24" s="31" t="n">
        <f aca="false">$AZ24*100/287.05/(273.15+BP$2)</f>
        <v>1.06912560102166</v>
      </c>
      <c r="BQ24" s="31" t="n">
        <f aca="false">$AZ24*100/287.05/(273.15+BQ$2)</f>
        <v>1.05149199387963</v>
      </c>
      <c r="BR24" s="31" t="n">
        <f aca="false">$AZ24*100/287.05/(273.15+BR$2)</f>
        <v>1.03443062776118</v>
      </c>
      <c r="BS24" s="31" t="n">
        <f aca="false">$AZ24*100/287.05/(273.15+BS$2)</f>
        <v>1.01791409211116</v>
      </c>
      <c r="BT24" s="31" t="n">
        <f aca="false">$AZ24*100/287.05/(273.15+BT$2)</f>
        <v>1.00191669949586</v>
      </c>
      <c r="BU24" s="32" t="n">
        <f aca="false">$AZ24*100/287.05/(273.15+BU$2)</f>
        <v>0.986414352296484</v>
      </c>
      <c r="BV24" s="25" t="n">
        <f aca="false">AZ24</f>
        <v>915</v>
      </c>
    </row>
    <row r="25" customFormat="false" ht="13.5" hidden="false" customHeight="true" outlineLevel="0" collapsed="false">
      <c r="A25" s="16" t="n">
        <v>900</v>
      </c>
      <c r="B25" s="26" t="n">
        <f aca="false">$Y$2*EXP(-0.02896*9.81/8.314/(273.15+$Z$2+B$2)*$A25)</f>
        <v>890.278974774656</v>
      </c>
      <c r="C25" s="27" t="n">
        <f aca="false">$Y$2*EXP(-0.02896*9.81/8.314/(273.15+$Z$2+C$2)*$A25)</f>
        <v>892.646246311779</v>
      </c>
      <c r="D25" s="27" t="n">
        <f aca="false">$Y$2*EXP(-0.02896*9.81/8.314/(273.15+$Z$2+D$2)*$A25)</f>
        <v>894.924040085116</v>
      </c>
      <c r="E25" s="27" t="n">
        <f aca="false">$Y$2*EXP(-0.02896*9.81/8.314/(273.15+$Z$2+E$2)*$A25)</f>
        <v>897.117328100793</v>
      </c>
      <c r="F25" s="27" t="n">
        <f aca="false">$Y$2*EXP(-0.02896*9.81/8.314/(273.15+$Z$2+F$2)*$A25)</f>
        <v>899.230721214925</v>
      </c>
      <c r="G25" s="27" t="n">
        <f aca="false">$Y$2*EXP(-0.02896*9.81/8.314/(273.15+$Z$2+G$2)*$A25)</f>
        <v>901.268501291625</v>
      </c>
      <c r="H25" s="27" t="n">
        <f aca="false">$Y$2*EXP(-0.02896*9.81/8.314/(273.15+$Z$2+H$2)*$A25)</f>
        <v>903.234649990206</v>
      </c>
      <c r="I25" s="27" t="n">
        <f aca="false">$Y$2*EXP(-0.02896*9.81/8.314/(273.15+$Z$2+I$2)*$A25)</f>
        <v>905.132874586053</v>
      </c>
      <c r="J25" s="27" t="n">
        <f aca="false">$Y$2*EXP(-0.02896*9.81/8.314/(273.15+$Z$2+J$2)*$A25)</f>
        <v>906.966631175221</v>
      </c>
      <c r="K25" s="27" t="n">
        <f aca="false">$Y$2*EXP(-0.02896*9.81/8.314/(273.15+$Z$2+K$2)*$A25)</f>
        <v>908.739145566444</v>
      </c>
      <c r="L25" s="27" t="n">
        <f aca="false">$Y$2*EXP(-0.02896*9.81/8.314/(273.15+$Z$2+L$2)*$A25)</f>
        <v>910.453432124691</v>
      </c>
      <c r="M25" s="27" t="n">
        <f aca="false">$Y$2*EXP(-0.02896*9.81/8.314/(273.15+$Z$2+M$2)*$A25)</f>
        <v>912.112310796499</v>
      </c>
      <c r="N25" s="27" t="n">
        <f aca="false">$Y$2*EXP(-0.02896*9.81/8.314/(273.15+$Z$2+N$2)*$A25)</f>
        <v>913.718422518283</v>
      </c>
      <c r="O25" s="27" t="n">
        <f aca="false">$Y$2*EXP(-0.02896*9.81/8.314/(273.15+$Z$2+O$2)*$A25)</f>
        <v>915.274243183775</v>
      </c>
      <c r="P25" s="27" t="n">
        <f aca="false">$Y$2*EXP(-0.02896*9.81/8.314/(273.15+$Z$2+P$2)*$A25)</f>
        <v>916.782096325207</v>
      </c>
      <c r="Q25" s="27" t="n">
        <f aca="false">$Y$2*EXP(-0.02896*9.81/8.314/(273.15+$Z$2+Q$2)*$A25)</f>
        <v>918.244164644174</v>
      </c>
      <c r="R25" s="27" t="n">
        <f aca="false">$Y$2*EXP(-0.02896*9.81/8.314/(273.15+$Z$2+R$2)*$A25)</f>
        <v>919.662500511974</v>
      </c>
      <c r="S25" s="27" t="n">
        <f aca="false">$Y$2*EXP(-0.02896*9.81/8.314/(273.15+$Z$2+S$2)*$A25)</f>
        <v>921.039035545183</v>
      </c>
      <c r="T25" s="27" t="n">
        <f aca="false">$Y$2*EXP(-0.02896*9.81/8.314/(273.15+$Z$2+T$2)*$A25)</f>
        <v>922.375589350024</v>
      </c>
      <c r="U25" s="27" t="n">
        <f aca="false">$Y$2*EXP(-0.02896*9.81/8.314/(273.15+$Z$2+U$2)*$A25)</f>
        <v>923.673877518399</v>
      </c>
      <c r="V25" s="28" t="n">
        <f aca="false">$Y$2*EXP(-0.02896*9.81/8.314/(273.15+$Z$2+V$2)*$A25)</f>
        <v>924.935518949216</v>
      </c>
      <c r="W25" s="20" t="n">
        <f aca="false">A25</f>
        <v>900</v>
      </c>
      <c r="X25" s="21"/>
      <c r="Y25" s="29"/>
      <c r="Z25" s="29"/>
      <c r="AA25" s="29"/>
      <c r="AB25" s="16" t="n">
        <v>900</v>
      </c>
      <c r="AC25" s="30" t="n">
        <f aca="false">($Y$2*EXP(-0.02896*9.81/8.314/(273.15+$Z$2+B$2)*$AB25))*100/287.05/(273.15+AC$2)</f>
        <v>1.38986197925384</v>
      </c>
      <c r="AD25" s="31" t="n">
        <f aca="false">($Y$2*EXP(-0.02896*9.81/8.314/(273.15+$Z$2+C$2)*$AB25))*100/287.05/(273.15+AD$2)</f>
        <v>1.36301727058752</v>
      </c>
      <c r="AE25" s="31" t="n">
        <f aca="false">($Y$2*EXP(-0.02896*9.81/8.314/(273.15+$Z$2+D$2)*$AB25))*100/287.05/(273.15+AE$2)</f>
        <v>1.33719025695039</v>
      </c>
      <c r="AF25" s="31" t="n">
        <f aca="false">($Y$2*EXP(-0.02896*9.81/8.314/(273.15+$Z$2+E$2)*$AB25))*100/287.05/(273.15+AF$2)</f>
        <v>1.31232411146493</v>
      </c>
      <c r="AG25" s="31" t="n">
        <f aca="false">($Y$2*EXP(-0.02896*9.81/8.314/(273.15+$Z$2+F$2)*$AB25))*100/287.05/(273.15+AG$2)</f>
        <v>1.28836616404254</v>
      </c>
      <c r="AH25" s="31" t="n">
        <f aca="false">($Y$2*EXP(-0.02896*9.81/8.314/(273.15+$Z$2+G$2)*$AB25))*100/287.05/(273.15+AH$2)</f>
        <v>1.26526752775152</v>
      </c>
      <c r="AI25" s="31" t="n">
        <f aca="false">($Y$2*EXP(-0.02896*9.81/8.314/(273.15+$Z$2+H$2)*$AB25))*100/287.05/(273.15+AI$2)</f>
        <v>1.24298276482419</v>
      </c>
      <c r="AJ25" s="31" t="n">
        <f aca="false">($Y$2*EXP(-0.02896*9.81/8.314/(273.15+$Z$2+I$2)*$AB25))*100/287.05/(273.15+AJ$2)</f>
        <v>1.22146958747487</v>
      </c>
      <c r="AK25" s="31" t="n">
        <f aca="false">($Y$2*EXP(-0.02896*9.81/8.314/(273.15+$Z$2+J$2)*$AB25))*100/287.05/(273.15+AK$2)</f>
        <v>1.20068858936203</v>
      </c>
      <c r="AL25" s="31" t="n">
        <f aca="false">($Y$2*EXP(-0.02896*9.81/8.314/(273.15+$Z$2+K$2)*$AB25))*100/287.05/(273.15+AL$2)</f>
        <v>1.18060300408941</v>
      </c>
      <c r="AM25" s="31" t="n">
        <f aca="false">($Y$2*EXP(-0.02896*9.81/8.314/(273.15+$Z$2+L$2)*$AB25))*100/287.05/(273.15+AM$2)</f>
        <v>1.16117848761831</v>
      </c>
      <c r="AN25" s="31" t="n">
        <f aca="false">($Y$2*EXP(-0.02896*9.81/8.314/(273.15+$Z$2+M$2)*$AB25))*100/287.05/(273.15+AN$2)</f>
        <v>1.14238292187072</v>
      </c>
      <c r="AO25" s="31" t="n">
        <f aca="false">($Y$2*EXP(-0.02896*9.81/8.314/(273.15+$Z$2+N$2)*$AB25))*100/287.05/(273.15+AO$2)</f>
        <v>1.12418623715131</v>
      </c>
      <c r="AP25" s="31" t="n">
        <f aca="false">($Y$2*EXP(-0.02896*9.81/8.314/(273.15+$Z$2+O$2)*$AB25))*100/287.05/(273.15+AP$2)</f>
        <v>1.10656025131554</v>
      </c>
      <c r="AQ25" s="31" t="n">
        <f aca="false">($Y$2*EXP(-0.02896*9.81/8.314/(273.15+$Z$2+P$2)*$AB25))*100/287.05/(273.15+AQ$2)</f>
        <v>1.08947852386825</v>
      </c>
      <c r="AR25" s="31" t="n">
        <f aca="false">($Y$2*EXP(-0.02896*9.81/8.314/(273.15+$Z$2+Q$2)*$AB25))*100/287.05/(273.15+AR$2)</f>
        <v>1.07291622339873</v>
      </c>
      <c r="AS25" s="31" t="n">
        <f aca="false">($Y$2*EXP(-0.02896*9.81/8.314/(273.15+$Z$2+R$2)*$AB25))*100/287.05/(273.15+AS$2)</f>
        <v>1.05685000695045</v>
      </c>
      <c r="AT25" s="31" t="n">
        <f aca="false">($Y$2*EXP(-0.02896*9.81/8.314/(273.15+$Z$2+S$2)*$AB25))*100/287.05/(273.15+AT$2)</f>
        <v>1.04125791008914</v>
      </c>
      <c r="AU25" s="31" t="n">
        <f aca="false">($Y$2*EXP(-0.02896*9.81/8.314/(273.15+$Z$2+T$2)*$AB25))*100/287.05/(273.15+AU$2)</f>
        <v>1.02611924657784</v>
      </c>
      <c r="AV25" s="31" t="n">
        <f aca="false">($Y$2*EXP(-0.02896*9.81/8.314/(273.15+$Z$2+U$2)*$AB25))*100/287.05/(273.15+AV$2)</f>
        <v>1.01141451669266</v>
      </c>
      <c r="AW25" s="32" t="n">
        <f aca="false">($Y$2*EXP(-0.02896*9.81/8.314/(273.15+$Z$2+V$2)*$AB25))*100/287.05/(273.15+AW$2)</f>
        <v>0.997125323322736</v>
      </c>
      <c r="AX25" s="25" t="n">
        <f aca="false">AB25</f>
        <v>900</v>
      </c>
      <c r="AZ25" s="16" t="n">
        <v>920</v>
      </c>
      <c r="BA25" s="30" t="n">
        <f aca="false">$AZ25*100/287.05/(273.15+BA$2)</f>
        <v>1.4362610565269</v>
      </c>
      <c r="BB25" s="31" t="n">
        <f aca="false">$AZ25*100/287.05/(273.15+BB$2)</f>
        <v>1.40478481158877</v>
      </c>
      <c r="BC25" s="31" t="n">
        <f aca="false">$AZ25*100/287.05/(273.15+BC$2)</f>
        <v>1.37465860932438</v>
      </c>
      <c r="BD25" s="31" t="n">
        <f aca="false">$AZ25*100/287.05/(273.15+BD$2)</f>
        <v>1.34579741660289</v>
      </c>
      <c r="BE25" s="31" t="n">
        <f aca="false">$AZ25*100/287.05/(273.15+BE$2)</f>
        <v>1.31812319458761</v>
      </c>
      <c r="BF25" s="31" t="n">
        <f aca="false">$AZ25*100/287.05/(273.15+BF$2)</f>
        <v>1.2915641940922</v>
      </c>
      <c r="BG25" s="31" t="n">
        <f aca="false">$AZ25*100/287.05/(273.15+BG$2)</f>
        <v>1.26605433444195</v>
      </c>
      <c r="BH25" s="31" t="n">
        <f aca="false">$AZ25*100/287.05/(273.15+BH$2)</f>
        <v>1.24153265451861</v>
      </c>
      <c r="BI25" s="31" t="n">
        <f aca="false">$AZ25*100/287.05/(273.15+BI$2)</f>
        <v>1.21794282638791</v>
      </c>
      <c r="BJ25" s="31" t="n">
        <f aca="false">$AZ25*100/287.05/(273.15+BJ$2)</f>
        <v>1.19523272334133</v>
      </c>
      <c r="BK25" s="31" t="n">
        <f aca="false">$AZ25*100/287.05/(273.15+BK$2)</f>
        <v>1.17335403537975</v>
      </c>
      <c r="BL25" s="31" t="n">
        <f aca="false">$AZ25*100/287.05/(273.15+BL$2)</f>
        <v>1.15226192616926</v>
      </c>
      <c r="BM25" s="31" t="n">
        <f aca="false">$AZ25*100/287.05/(273.15+BM$2)</f>
        <v>1.13191472634285</v>
      </c>
      <c r="BN25" s="31" t="n">
        <f aca="false">$AZ25*100/287.05/(273.15+BN$2)</f>
        <v>1.11227365873322</v>
      </c>
      <c r="BO25" s="31" t="n">
        <f aca="false">$AZ25*100/287.05/(273.15+BO$2)</f>
        <v>1.0933025917243</v>
      </c>
      <c r="BP25" s="31" t="n">
        <f aca="false">$AZ25*100/287.05/(273.15+BP$2)</f>
        <v>1.07496781742069</v>
      </c>
      <c r="BQ25" s="31" t="n">
        <f aca="false">$AZ25*100/287.05/(273.15+BQ$2)</f>
        <v>1.05723785176968</v>
      </c>
      <c r="BR25" s="31" t="n">
        <f aca="false">$AZ25*100/287.05/(273.15+BR$2)</f>
        <v>1.04008325414239</v>
      </c>
      <c r="BS25" s="31" t="n">
        <f aca="false">$AZ25*100/287.05/(273.15+BS$2)</f>
        <v>1.0234764641992</v>
      </c>
      <c r="BT25" s="31" t="n">
        <f aca="false">$AZ25*100/287.05/(273.15+BT$2)</f>
        <v>1.00739165413792</v>
      </c>
      <c r="BU25" s="32" t="n">
        <f aca="false">$AZ25*100/287.05/(273.15+BU$2)</f>
        <v>0.99180459465876</v>
      </c>
      <c r="BV25" s="25" t="n">
        <f aca="false">AZ25</f>
        <v>920</v>
      </c>
    </row>
    <row r="26" customFormat="false" ht="13.5" hidden="false" customHeight="true" outlineLevel="0" collapsed="false">
      <c r="A26" s="16" t="n">
        <v>850</v>
      </c>
      <c r="B26" s="26" t="n">
        <f aca="false">$Y$2*EXP(-0.02896*9.81/8.314/(273.15+$Z$2+B$2)*$A26)</f>
        <v>896.689031633517</v>
      </c>
      <c r="C26" s="27" t="n">
        <f aca="false">$Y$2*EXP(-0.02896*9.81/8.314/(273.15+$Z$2+C$2)*$A26)</f>
        <v>898.940719482416</v>
      </c>
      <c r="D26" s="27" t="n">
        <f aca="false">$Y$2*EXP(-0.02896*9.81/8.314/(273.15+$Z$2+D$2)*$A26)</f>
        <v>901.106985220479</v>
      </c>
      <c r="E26" s="27" t="n">
        <f aca="false">$Y$2*EXP(-0.02896*9.81/8.314/(273.15+$Z$2+E$2)*$A26)</f>
        <v>903.192593403455</v>
      </c>
      <c r="F26" s="27" t="n">
        <f aca="false">$Y$2*EXP(-0.02896*9.81/8.314/(273.15+$Z$2+F$2)*$A26)</f>
        <v>905.201961163979</v>
      </c>
      <c r="G26" s="27" t="n">
        <f aca="false">$Y$2*EXP(-0.02896*9.81/8.314/(273.15+$Z$2+G$2)*$A26)</f>
        <v>907.139189270748</v>
      </c>
      <c r="H26" s="27" t="n">
        <f aca="false">$Y$2*EXP(-0.02896*9.81/8.314/(273.15+$Z$2+H$2)*$A26)</f>
        <v>909.008089918671</v>
      </c>
      <c r="I26" s="27" t="n">
        <f aca="false">$Y$2*EXP(-0.02896*9.81/8.314/(273.15+$Z$2+I$2)*$A26)</f>
        <v>910.812211643913</v>
      </c>
      <c r="J26" s="27" t="n">
        <f aca="false">$Y$2*EXP(-0.02896*9.81/8.314/(273.15+$Z$2+J$2)*$A26)</f>
        <v>912.554861704552</v>
      </c>
      <c r="K26" s="27" t="n">
        <f aca="false">$Y$2*EXP(-0.02896*9.81/8.314/(273.15+$Z$2+K$2)*$A26)</f>
        <v>914.239126222206</v>
      </c>
      <c r="L26" s="27" t="n">
        <f aca="false">$Y$2*EXP(-0.02896*9.81/8.314/(273.15+$Z$2+L$2)*$A26)</f>
        <v>915.867888341369</v>
      </c>
      <c r="M26" s="27" t="n">
        <f aca="false">$Y$2*EXP(-0.02896*9.81/8.314/(273.15+$Z$2+M$2)*$A26)</f>
        <v>917.443844630138</v>
      </c>
      <c r="N26" s="27" t="n">
        <f aca="false">$Y$2*EXP(-0.02896*9.81/8.314/(273.15+$Z$2+N$2)*$A26)</f>
        <v>918.969519917632</v>
      </c>
      <c r="O26" s="27" t="n">
        <f aca="false">$Y$2*EXP(-0.02896*9.81/8.314/(273.15+$Z$2+O$2)*$A26)</f>
        <v>920.447280739066</v>
      </c>
      <c r="P26" s="27" t="n">
        <f aca="false">$Y$2*EXP(-0.02896*9.81/8.314/(273.15+$Z$2+P$2)*$A26)</f>
        <v>921.8793475384</v>
      </c>
      <c r="Q26" s="27" t="n">
        <f aca="false">$Y$2*EXP(-0.02896*9.81/8.314/(273.15+$Z$2+Q$2)*$A26)</f>
        <v>923.267805760352</v>
      </c>
      <c r="R26" s="27" t="n">
        <f aca="false">$Y$2*EXP(-0.02896*9.81/8.314/(273.15+$Z$2+R$2)*$A26)</f>
        <v>924.614615947824</v>
      </c>
      <c r="S26" s="27" t="n">
        <f aca="false">$Y$2*EXP(-0.02896*9.81/8.314/(273.15+$Z$2+S$2)*$A26)</f>
        <v>925.921622947174</v>
      </c>
      <c r="T26" s="27" t="n">
        <f aca="false">$Y$2*EXP(-0.02896*9.81/8.314/(273.15+$Z$2+T$2)*$A26)</f>
        <v>927.190564311866</v>
      </c>
      <c r="U26" s="27" t="n">
        <f aca="false">$Y$2*EXP(-0.02896*9.81/8.314/(273.15+$Z$2+U$2)*$A26)</f>
        <v>928.423077984718</v>
      </c>
      <c r="V26" s="28" t="n">
        <f aca="false">$Y$2*EXP(-0.02896*9.81/8.314/(273.15+$Z$2+V$2)*$A26)</f>
        <v>929.620709329917</v>
      </c>
      <c r="W26" s="20" t="n">
        <f aca="false">A26</f>
        <v>850</v>
      </c>
      <c r="X26" s="21"/>
      <c r="Y26" s="29"/>
      <c r="Z26" s="29"/>
      <c r="AA26" s="29"/>
      <c r="AB26" s="16" t="n">
        <v>850</v>
      </c>
      <c r="AC26" s="30" t="n">
        <f aca="false">($Y$2*EXP(-0.02896*9.81/8.314/(273.15+$Z$2+B$2)*$AB26))*100/287.05/(273.15+AC$2)</f>
        <v>1.39986906081526</v>
      </c>
      <c r="AD26" s="31" t="n">
        <f aca="false">($Y$2*EXP(-0.02896*9.81/8.314/(273.15+$Z$2+C$2)*$AB26))*100/287.05/(273.15+AD$2)</f>
        <v>1.37262855352998</v>
      </c>
      <c r="AE26" s="31" t="n">
        <f aca="false">($Y$2*EXP(-0.02896*9.81/8.314/(273.15+$Z$2+D$2)*$AB26))*100/287.05/(273.15+AE$2)</f>
        <v>1.34642877734311</v>
      </c>
      <c r="AF26" s="31" t="n">
        <f aca="false">($Y$2*EXP(-0.02896*9.81/8.314/(273.15+$Z$2+E$2)*$AB26))*100/287.05/(273.15+AF$2)</f>
        <v>1.32121115097526</v>
      </c>
      <c r="AG26" s="31" t="n">
        <f aca="false">($Y$2*EXP(-0.02896*9.81/8.314/(273.15+$Z$2+F$2)*$AB26))*100/287.05/(273.15+AG$2)</f>
        <v>1.29692141390917</v>
      </c>
      <c r="AH26" s="31" t="n">
        <f aca="false">($Y$2*EXP(-0.02896*9.81/8.314/(273.15+$Z$2+G$2)*$AB26))*100/287.05/(273.15+AH$2)</f>
        <v>1.27350923469557</v>
      </c>
      <c r="AI26" s="31" t="n">
        <f aca="false">($Y$2*EXP(-0.02896*9.81/8.314/(273.15+$Z$2+H$2)*$AB26))*100/287.05/(273.15+AI$2)</f>
        <v>1.25092786117862</v>
      </c>
      <c r="AJ26" s="31" t="n">
        <f aca="false">($Y$2*EXP(-0.02896*9.81/8.314/(273.15+$Z$2+I$2)*$AB26))*100/287.05/(273.15+AJ$2)</f>
        <v>1.22913380748938</v>
      </c>
      <c r="AK26" s="31" t="n">
        <f aca="false">($Y$2*EXP(-0.02896*9.81/8.314/(273.15+$Z$2+J$2)*$AB26))*100/287.05/(273.15+AK$2)</f>
        <v>1.2080865733679</v>
      </c>
      <c r="AL26" s="31" t="n">
        <f aca="false">($Y$2*EXP(-0.02896*9.81/8.314/(273.15+$Z$2+K$2)*$AB26))*100/287.05/(273.15+AL$2)</f>
        <v>1.18774839197801</v>
      </c>
      <c r="AM26" s="31" t="n">
        <f aca="false">($Y$2*EXP(-0.02896*9.81/8.314/(273.15+$Z$2+L$2)*$AB26))*100/287.05/(273.15+AM$2)</f>
        <v>1.16808400289139</v>
      </c>
      <c r="AN26" s="31" t="n">
        <f aca="false">($Y$2*EXP(-0.02896*9.81/8.314/(273.15+$Z$2+M$2)*$AB26))*100/287.05/(273.15+AN$2)</f>
        <v>1.14906044735397</v>
      </c>
      <c r="AO26" s="31" t="n">
        <f aca="false">($Y$2*EXP(-0.02896*9.81/8.314/(273.15+$Z$2+N$2)*$AB26))*100/287.05/(273.15+AO$2)</f>
        <v>1.13064688332064</v>
      </c>
      <c r="AP26" s="31" t="n">
        <f aca="false">($Y$2*EXP(-0.02896*9.81/8.314/(273.15+$Z$2+O$2)*$AB26))*100/287.05/(273.15+AP$2)</f>
        <v>1.11281441806379</v>
      </c>
      <c r="AQ26" s="31" t="n">
        <f aca="false">($Y$2*EXP(-0.02896*9.81/8.314/(273.15+$Z$2+P$2)*$AB26))*100/287.05/(273.15+AQ$2)</f>
        <v>1.09553595643569</v>
      </c>
      <c r="AR26" s="31" t="n">
        <f aca="false">($Y$2*EXP(-0.02896*9.81/8.314/(273.15+$Z$2+Q$2)*$AB26))*100/287.05/(273.15+AR$2)</f>
        <v>1.07878606310108</v>
      </c>
      <c r="AS26" s="31" t="n">
        <f aca="false">($Y$2*EXP(-0.02896*9.81/8.314/(273.15+$Z$2+R$2)*$AB26))*100/287.05/(273.15+AS$2)</f>
        <v>1.06254083726035</v>
      </c>
      <c r="AT26" s="31" t="n">
        <f aca="false">($Y$2*EXP(-0.02896*9.81/8.314/(273.15+$Z$2+S$2)*$AB26))*100/287.05/(273.15+AT$2)</f>
        <v>1.04677779856055</v>
      </c>
      <c r="AU26" s="31" t="n">
        <f aca="false">($Y$2*EXP(-0.02896*9.81/8.314/(273.15+$Z$2+T$2)*$AB26))*100/287.05/(273.15+AU$2)</f>
        <v>1.03147578304431</v>
      </c>
      <c r="AV26" s="31" t="n">
        <f aca="false">($Y$2*EXP(-0.02896*9.81/8.314/(273.15+$Z$2+U$2)*$AB26))*100/287.05/(273.15+AV$2)</f>
        <v>1.01661484812048</v>
      </c>
      <c r="AW26" s="32" t="n">
        <f aca="false">($Y$2*EXP(-0.02896*9.81/8.314/(273.15+$Z$2+V$2)*$AB26))*100/287.05/(273.15+AW$2)</f>
        <v>1.00217618565581</v>
      </c>
      <c r="AX26" s="25" t="n">
        <f aca="false">AB26</f>
        <v>850</v>
      </c>
      <c r="AZ26" s="16" t="n">
        <v>925</v>
      </c>
      <c r="BA26" s="30" t="n">
        <f aca="false">$AZ26*100/287.05/(273.15+BA$2)</f>
        <v>1.44406682313846</v>
      </c>
      <c r="BB26" s="31" t="n">
        <f aca="false">$AZ26*100/287.05/(273.15+BB$2)</f>
        <v>1.41241951165175</v>
      </c>
      <c r="BC26" s="31" t="n">
        <f aca="false">$AZ26*100/287.05/(273.15+BC$2)</f>
        <v>1.38212958002723</v>
      </c>
      <c r="BD26" s="31" t="n">
        <f aca="false">$AZ26*100/287.05/(273.15+BD$2)</f>
        <v>1.35311153299747</v>
      </c>
      <c r="BE26" s="31" t="n">
        <f aca="false">$AZ26*100/287.05/(273.15+BE$2)</f>
        <v>1.32528690760168</v>
      </c>
      <c r="BF26" s="31" t="n">
        <f aca="false">$AZ26*100/287.05/(273.15+BF$2)</f>
        <v>1.29858356471226</v>
      </c>
      <c r="BG26" s="31" t="n">
        <f aca="false">$AZ26*100/287.05/(273.15+BG$2)</f>
        <v>1.27293506452043</v>
      </c>
      <c r="BH26" s="31" t="n">
        <f aca="false">$AZ26*100/287.05/(273.15+BH$2)</f>
        <v>1.24828011459751</v>
      </c>
      <c r="BI26" s="31" t="n">
        <f aca="false">$AZ26*100/287.05/(273.15+BI$2)</f>
        <v>1.22456208087915</v>
      </c>
      <c r="BJ26" s="31" t="n">
        <f aca="false">$AZ26*100/287.05/(273.15+BJ$2)</f>
        <v>1.20172855335949</v>
      </c>
      <c r="BK26" s="31" t="n">
        <f aca="false">$AZ26*100/287.05/(273.15+BK$2)</f>
        <v>1.17973095948507</v>
      </c>
      <c r="BL26" s="31" t="n">
        <f aca="false">$AZ26*100/287.05/(273.15+BL$2)</f>
        <v>1.15852421924626</v>
      </c>
      <c r="BM26" s="31" t="n">
        <f aca="false">$AZ26*100/287.05/(273.15+BM$2)</f>
        <v>1.13806643681211</v>
      </c>
      <c r="BN26" s="31" t="n">
        <f aca="false">$AZ26*100/287.05/(273.15+BN$2)</f>
        <v>1.11831862426982</v>
      </c>
      <c r="BO26" s="31" t="n">
        <f aca="false">$AZ26*100/287.05/(273.15+BO$2)</f>
        <v>1.09924445363584</v>
      </c>
      <c r="BP26" s="31" t="n">
        <f aca="false">$AZ26*100/287.05/(273.15+BP$2)</f>
        <v>1.08081003381971</v>
      </c>
      <c r="BQ26" s="31" t="n">
        <f aca="false">$AZ26*100/287.05/(273.15+BQ$2)</f>
        <v>1.06298370965973</v>
      </c>
      <c r="BR26" s="31" t="n">
        <f aca="false">$AZ26*100/287.05/(273.15+BR$2)</f>
        <v>1.0457358805236</v>
      </c>
      <c r="BS26" s="31" t="n">
        <f aca="false">$AZ26*100/287.05/(273.15+BS$2)</f>
        <v>1.02903883628724</v>
      </c>
      <c r="BT26" s="31" t="n">
        <f aca="false">$AZ26*100/287.05/(273.15+BT$2)</f>
        <v>1.01286660877997</v>
      </c>
      <c r="BU26" s="32" t="n">
        <f aca="false">$AZ26*100/287.05/(273.15+BU$2)</f>
        <v>0.997194837021036</v>
      </c>
      <c r="BV26" s="25" t="n">
        <f aca="false">AZ26</f>
        <v>925</v>
      </c>
    </row>
    <row r="27" customFormat="false" ht="13.5" hidden="false" customHeight="true" outlineLevel="0" collapsed="false">
      <c r="A27" s="16" t="n">
        <v>800</v>
      </c>
      <c r="B27" s="26" t="n">
        <f aca="false">$Y$2*EXP(-0.02896*9.81/8.314/(273.15+$Z$2+B$2)*$A27)</f>
        <v>903.145241249097</v>
      </c>
      <c r="C27" s="27" t="n">
        <f aca="false">$Y$2*EXP(-0.02896*9.81/8.314/(273.15+$Z$2+C$2)*$A27)</f>
        <v>905.279577976644</v>
      </c>
      <c r="D27" s="27" t="n">
        <f aca="false">$Y$2*EXP(-0.02896*9.81/8.314/(273.15+$Z$2+D$2)*$A27)</f>
        <v>907.332647736126</v>
      </c>
      <c r="E27" s="27" t="n">
        <f aca="false">$Y$2*EXP(-0.02896*9.81/8.314/(273.15+$Z$2+E$2)*$A27)</f>
        <v>909.309000313063</v>
      </c>
      <c r="F27" s="27" t="n">
        <f aca="false">$Y$2*EXP(-0.02896*9.81/8.314/(273.15+$Z$2+F$2)*$A27)</f>
        <v>911.212852456885</v>
      </c>
      <c r="G27" s="27" t="n">
        <f aca="false">$Y$2*EXP(-0.02896*9.81/8.314/(273.15+$Z$2+G$2)*$A27)</f>
        <v>913.048117771203</v>
      </c>
      <c r="H27" s="27" t="n">
        <f aca="false">$Y$2*EXP(-0.02896*9.81/8.314/(273.15+$Z$2+H$2)*$A27)</f>
        <v>914.818433445341</v>
      </c>
      <c r="I27" s="27" t="n">
        <f aca="false">$Y$2*EXP(-0.02896*9.81/8.314/(273.15+$Z$2+I$2)*$A27)</f>
        <v>916.527184209357</v>
      </c>
      <c r="J27" s="27" t="n">
        <f aca="false">$Y$2*EXP(-0.02896*9.81/8.314/(273.15+$Z$2+J$2)*$A27)</f>
        <v>918.177523842915</v>
      </c>
      <c r="K27" s="27" t="n">
        <f aca="false">$Y$2*EXP(-0.02896*9.81/8.314/(273.15+$Z$2+K$2)*$A27)</f>
        <v>919.77239452422</v>
      </c>
      <c r="L27" s="27" t="n">
        <f aca="false">$Y$2*EXP(-0.02896*9.81/8.314/(273.15+$Z$2+L$2)*$A27)</f>
        <v>921.31454426765</v>
      </c>
      <c r="M27" s="27" t="n">
        <f aca="false">$Y$2*EXP(-0.02896*9.81/8.314/(273.15+$Z$2+M$2)*$A27)</f>
        <v>922.806542666564</v>
      </c>
      <c r="N27" s="27" t="n">
        <f aca="false">$Y$2*EXP(-0.02896*9.81/8.314/(273.15+$Z$2+N$2)*$A27)</f>
        <v>924.250795130208</v>
      </c>
      <c r="O27" s="27" t="n">
        <f aca="false">$Y$2*EXP(-0.02896*9.81/8.314/(273.15+$Z$2+O$2)*$A27)</f>
        <v>925.649555780004</v>
      </c>
      <c r="P27" s="27" t="n">
        <f aca="false">$Y$2*EXP(-0.02896*9.81/8.314/(273.15+$Z$2+P$2)*$A27)</f>
        <v>927.004939150074</v>
      </c>
      <c r="Q27" s="27" t="n">
        <f aca="false">$Y$2*EXP(-0.02896*9.81/8.314/(273.15+$Z$2+Q$2)*$A27)</f>
        <v>928.318930819294</v>
      </c>
      <c r="R27" s="27" t="n">
        <f aca="false">$Y$2*EXP(-0.02896*9.81/8.314/(273.15+$Z$2+R$2)*$A27)</f>
        <v>929.593397086883</v>
      </c>
      <c r="S27" s="27" t="n">
        <f aca="false">$Y$2*EXP(-0.02896*9.81/8.314/(273.15+$Z$2+S$2)*$A27)</f>
        <v>930.830093790385</v>
      </c>
      <c r="T27" s="27" t="n">
        <f aca="false">$Y$2*EXP(-0.02896*9.81/8.314/(273.15+$Z$2+T$2)*$A27)</f>
        <v>932.030674353333</v>
      </c>
      <c r="U27" s="27" t="n">
        <f aca="false">$Y$2*EXP(-0.02896*9.81/8.314/(273.15+$Z$2+U$2)*$A27)</f>
        <v>933.196697139947</v>
      </c>
      <c r="V27" s="28" t="n">
        <f aca="false">$Y$2*EXP(-0.02896*9.81/8.314/(273.15+$Z$2+V$2)*$A27)</f>
        <v>934.329632185427</v>
      </c>
      <c r="W27" s="20" t="n">
        <f aca="false">A27</f>
        <v>800</v>
      </c>
      <c r="X27" s="21"/>
      <c r="Y27" s="29"/>
      <c r="Z27" s="29"/>
      <c r="AA27" s="29"/>
      <c r="AB27" s="16" t="n">
        <v>800</v>
      </c>
      <c r="AC27" s="30" t="n">
        <f aca="false">($Y$2*EXP(-0.02896*9.81/8.314/(273.15+$Z$2+B$2)*$AB27))*100/287.05/(273.15+AC$2)</f>
        <v>1.40994819390617</v>
      </c>
      <c r="AD27" s="31" t="n">
        <f aca="false">($Y$2*EXP(-0.02896*9.81/8.314/(273.15+$Z$2+C$2)*$AB27))*100/287.05/(273.15+AD$2)</f>
        <v>1.382307610199</v>
      </c>
      <c r="AE27" s="31" t="n">
        <f aca="false">($Y$2*EXP(-0.02896*9.81/8.314/(273.15+$Z$2+D$2)*$AB27))*100/287.05/(273.15+AE$2)</f>
        <v>1.35573112579516</v>
      </c>
      <c r="AF27" s="31" t="n">
        <f aca="false">($Y$2*EXP(-0.02896*9.81/8.314/(273.15+$Z$2+E$2)*$AB27))*100/287.05/(273.15+AF$2)</f>
        <v>1.33015837338595</v>
      </c>
      <c r="AG27" s="31" t="n">
        <f aca="false">($Y$2*EXP(-0.02896*9.81/8.314/(273.15+$Z$2+F$2)*$AB27))*100/287.05/(273.15+AG$2)</f>
        <v>1.30553347394539</v>
      </c>
      <c r="AH27" s="31" t="n">
        <f aca="false">($Y$2*EXP(-0.02896*9.81/8.314/(273.15+$Z$2+G$2)*$AB27))*100/287.05/(273.15+AH$2)</f>
        <v>1.281804626518</v>
      </c>
      <c r="AI27" s="31" t="n">
        <f aca="false">($Y$2*EXP(-0.02896*9.81/8.314/(273.15+$Z$2+H$2)*$AB27))*100/287.05/(273.15+AI$2)</f>
        <v>1.25892374227268</v>
      </c>
      <c r="AJ27" s="31" t="n">
        <f aca="false">($Y$2*EXP(-0.02896*9.81/8.314/(273.15+$Z$2+I$2)*$AB27))*100/287.05/(273.15+AJ$2)</f>
        <v>1.23684611733686</v>
      </c>
      <c r="AK27" s="31" t="n">
        <f aca="false">($Y$2*EXP(-0.02896*9.81/8.314/(273.15+$Z$2+J$2)*$AB27))*100/287.05/(273.15+AK$2)</f>
        <v>1.21553013969032</v>
      </c>
      <c r="AL27" s="31" t="n">
        <f aca="false">($Y$2*EXP(-0.02896*9.81/8.314/(273.15+$Z$2+K$2)*$AB27))*100/287.05/(273.15+AL$2)</f>
        <v>1.19493702604496</v>
      </c>
      <c r="AM27" s="31" t="n">
        <f aca="false">($Y$2*EXP(-0.02896*9.81/8.314/(273.15+$Z$2+L$2)*$AB27))*100/287.05/(273.15+AM$2)</f>
        <v>1.17503058518533</v>
      </c>
      <c r="AN27" s="31" t="n">
        <f aca="false">($Y$2*EXP(-0.02896*9.81/8.314/(273.15+$Z$2+M$2)*$AB27))*100/287.05/(273.15+AN$2)</f>
        <v>1.15577700471148</v>
      </c>
      <c r="AO27" s="31" t="n">
        <f aca="false">($Y$2*EXP(-0.02896*9.81/8.314/(273.15+$Z$2+N$2)*$AB27))*100/287.05/(273.15+AO$2)</f>
        <v>1.13714465852388</v>
      </c>
      <c r="AP27" s="31" t="n">
        <f aca="false">($Y$2*EXP(-0.02896*9.81/8.314/(273.15+$Z$2+O$2)*$AB27))*100/287.05/(273.15+AP$2)</f>
        <v>1.11910393273066</v>
      </c>
      <c r="AQ27" s="31" t="n">
        <f aca="false">($Y$2*EXP(-0.02896*9.81/8.314/(273.15+$Z$2+P$2)*$AB27))*100/287.05/(273.15+AQ$2)</f>
        <v>1.10162706795</v>
      </c>
      <c r="AR27" s="31" t="n">
        <f aca="false">($Y$2*EXP(-0.02896*9.81/8.314/(273.15+$Z$2+Q$2)*$AB27))*100/287.05/(273.15+AR$2)</f>
        <v>1.08468801623166</v>
      </c>
      <c r="AS27" s="31" t="n">
        <f aca="false">($Y$2*EXP(-0.02896*9.81/8.314/(273.15+$Z$2+R$2)*$AB27))*100/287.05/(273.15+AS$2)</f>
        <v>1.0682623110385</v>
      </c>
      <c r="AT27" s="31" t="n">
        <f aca="false">($Y$2*EXP(-0.02896*9.81/8.314/(273.15+$Z$2+S$2)*$AB27))*100/287.05/(273.15+AT$2)</f>
        <v>1.05232694891649</v>
      </c>
      <c r="AU27" s="31" t="n">
        <f aca="false">($Y$2*EXP(-0.02896*9.81/8.314/(273.15+$Z$2+T$2)*$AB27))*100/287.05/(273.15+AU$2)</f>
        <v>1.03686028164385</v>
      </c>
      <c r="AV27" s="31" t="n">
        <f aca="false">($Y$2*EXP(-0.02896*9.81/8.314/(273.15+$Z$2+U$2)*$AB27))*100/287.05/(273.15+AV$2)</f>
        <v>1.02184191779114</v>
      </c>
      <c r="AW27" s="32" t="n">
        <f aca="false">($Y$2*EXP(-0.02896*9.81/8.314/(273.15+$Z$2+V$2)*$AB27))*100/287.05/(273.15+AW$2)</f>
        <v>1.0072526327471</v>
      </c>
      <c r="AX27" s="25" t="n">
        <f aca="false">AB27</f>
        <v>800</v>
      </c>
      <c r="AZ27" s="16" t="n">
        <v>930</v>
      </c>
      <c r="BA27" s="30" t="n">
        <f aca="false">$AZ27*100/287.05/(273.15+BA$2)</f>
        <v>1.45187258975002</v>
      </c>
      <c r="BB27" s="31" t="n">
        <f aca="false">$AZ27*100/287.05/(273.15+BB$2)</f>
        <v>1.42005421171474</v>
      </c>
      <c r="BC27" s="31" t="n">
        <f aca="false">$AZ27*100/287.05/(273.15+BC$2)</f>
        <v>1.38960055073008</v>
      </c>
      <c r="BD27" s="31" t="n">
        <f aca="false">$AZ27*100/287.05/(273.15+BD$2)</f>
        <v>1.36042564939205</v>
      </c>
      <c r="BE27" s="31" t="n">
        <f aca="false">$AZ27*100/287.05/(273.15+BE$2)</f>
        <v>1.33245062061574</v>
      </c>
      <c r="BF27" s="31" t="n">
        <f aca="false">$AZ27*100/287.05/(273.15+BF$2)</f>
        <v>1.30560293533233</v>
      </c>
      <c r="BG27" s="31" t="n">
        <f aca="false">$AZ27*100/287.05/(273.15+BG$2)</f>
        <v>1.27981579459892</v>
      </c>
      <c r="BH27" s="31" t="n">
        <f aca="false">$AZ27*100/287.05/(273.15+BH$2)</f>
        <v>1.25502757467642</v>
      </c>
      <c r="BI27" s="31" t="n">
        <f aca="false">$AZ27*100/287.05/(273.15+BI$2)</f>
        <v>1.23118133537039</v>
      </c>
      <c r="BJ27" s="31" t="n">
        <f aca="false">$AZ27*100/287.05/(273.15+BJ$2)</f>
        <v>1.20822438337765</v>
      </c>
      <c r="BK27" s="31" t="n">
        <f aca="false">$AZ27*100/287.05/(273.15+BK$2)</f>
        <v>1.1861078835904</v>
      </c>
      <c r="BL27" s="31" t="n">
        <f aca="false">$AZ27*100/287.05/(273.15+BL$2)</f>
        <v>1.16478651232327</v>
      </c>
      <c r="BM27" s="31" t="n">
        <f aca="false">$AZ27*100/287.05/(273.15+BM$2)</f>
        <v>1.14421814728136</v>
      </c>
      <c r="BN27" s="31" t="n">
        <f aca="false">$AZ27*100/287.05/(273.15+BN$2)</f>
        <v>1.12436358980641</v>
      </c>
      <c r="BO27" s="31" t="n">
        <f aca="false">$AZ27*100/287.05/(273.15+BO$2)</f>
        <v>1.10518631554739</v>
      </c>
      <c r="BP27" s="31" t="n">
        <f aca="false">$AZ27*100/287.05/(273.15+BP$2)</f>
        <v>1.08665225021874</v>
      </c>
      <c r="BQ27" s="31" t="n">
        <f aca="false">$AZ27*100/287.05/(273.15+BQ$2)</f>
        <v>1.06872956754978</v>
      </c>
      <c r="BR27" s="31" t="n">
        <f aca="false">$AZ27*100/287.05/(273.15+BR$2)</f>
        <v>1.05138850690481</v>
      </c>
      <c r="BS27" s="31" t="n">
        <f aca="false">$AZ27*100/287.05/(273.15+BS$2)</f>
        <v>1.03460120837527</v>
      </c>
      <c r="BT27" s="31" t="n">
        <f aca="false">$AZ27*100/287.05/(273.15+BT$2)</f>
        <v>1.01834156342203</v>
      </c>
      <c r="BU27" s="32" t="n">
        <f aca="false">$AZ27*100/287.05/(273.15+BU$2)</f>
        <v>1.00258507938331</v>
      </c>
      <c r="BV27" s="25" t="n">
        <f aca="false">AZ27</f>
        <v>930</v>
      </c>
    </row>
    <row r="28" customFormat="false" ht="13.5" hidden="false" customHeight="true" outlineLevel="0" collapsed="false">
      <c r="A28" s="16" t="n">
        <v>750</v>
      </c>
      <c r="B28" s="26" t="n">
        <f aca="false">$Y$2*EXP(-0.02896*9.81/8.314/(273.15+$Z$2+B$2)*$A28)</f>
        <v>909.647935923743</v>
      </c>
      <c r="C28" s="27" t="n">
        <f aca="false">$Y$2*EXP(-0.02896*9.81/8.314/(273.15+$Z$2+C$2)*$A28)</f>
        <v>911.663134776488</v>
      </c>
      <c r="D28" s="27" t="n">
        <f aca="false">$Y$2*EXP(-0.02896*9.81/8.314/(273.15+$Z$2+D$2)*$A28)</f>
        <v>913.60132276238</v>
      </c>
      <c r="E28" s="27" t="n">
        <f aca="false">$Y$2*EXP(-0.02896*9.81/8.314/(273.15+$Z$2+E$2)*$A28)</f>
        <v>915.466827439973</v>
      </c>
      <c r="F28" s="27" t="n">
        <f aca="false">$Y$2*EXP(-0.02896*9.81/8.314/(273.15+$Z$2+F$2)*$A28)</f>
        <v>917.263658393909</v>
      </c>
      <c r="G28" s="27" t="n">
        <f aca="false">$Y$2*EXP(-0.02896*9.81/8.314/(273.15+$Z$2+G$2)*$A28)</f>
        <v>918.995535884317</v>
      </c>
      <c r="H28" s="27" t="n">
        <f aca="false">$Y$2*EXP(-0.02896*9.81/8.314/(273.15+$Z$2+H$2)*$A28)</f>
        <v>920.665916456546</v>
      </c>
      <c r="I28" s="27" t="n">
        <f aca="false">$Y$2*EXP(-0.02896*9.81/8.314/(273.15+$Z$2+I$2)*$A28)</f>
        <v>922.27801588056</v>
      </c>
      <c r="J28" s="27" t="n">
        <f aca="false">$Y$2*EXP(-0.02896*9.81/8.314/(273.15+$Z$2+J$2)*$A28)</f>
        <v>923.834829738983</v>
      </c>
      <c r="K28" s="27" t="n">
        <f aca="false">$Y$2*EXP(-0.02896*9.81/8.314/(273.15+$Z$2+K$2)*$A28)</f>
        <v>925.339151939994</v>
      </c>
      <c r="L28" s="27" t="n">
        <f aca="false">$Y$2*EXP(-0.02896*9.81/8.314/(273.15+$Z$2+L$2)*$A28)</f>
        <v>926.793591394843</v>
      </c>
      <c r="M28" s="27" t="n">
        <f aca="false">$Y$2*EXP(-0.02896*9.81/8.314/(273.15+$Z$2+M$2)*$A28)</f>
        <v>928.200587068654</v>
      </c>
      <c r="N28" s="27" t="n">
        <f aca="false">$Y$2*EXP(-0.02896*9.81/8.314/(273.15+$Z$2+N$2)*$A28)</f>
        <v>929.562421586505</v>
      </c>
      <c r="O28" s="27" t="n">
        <f aca="false">$Y$2*EXP(-0.02896*9.81/8.314/(273.15+$Z$2+O$2)*$A28)</f>
        <v>930.881233553904</v>
      </c>
      <c r="P28" s="27" t="n">
        <f aca="false">$Y$2*EXP(-0.02896*9.81/8.314/(273.15+$Z$2+P$2)*$A28)</f>
        <v>932.159028731076</v>
      </c>
      <c r="Q28" s="27" t="n">
        <f aca="false">$Y$2*EXP(-0.02896*9.81/8.314/(273.15+$Z$2+Q$2)*$A28)</f>
        <v>933.397690183473</v>
      </c>
      <c r="R28" s="27" t="n">
        <f aca="false">$Y$2*EXP(-0.02896*9.81/8.314/(273.15+$Z$2+R$2)*$A28)</f>
        <v>934.598987516216</v>
      </c>
      <c r="S28" s="27" t="n">
        <f aca="false">$Y$2*EXP(-0.02896*9.81/8.314/(273.15+$Z$2+S$2)*$A28)</f>
        <v>935.76458528742</v>
      </c>
      <c r="T28" s="27" t="n">
        <f aca="false">$Y$2*EXP(-0.02896*9.81/8.314/(273.15+$Z$2+T$2)*$A28)</f>
        <v>936.896050684295</v>
      </c>
      <c r="U28" s="27" t="n">
        <f aca="false">$Y$2*EXP(-0.02896*9.81/8.314/(273.15+$Z$2+U$2)*$A28)</f>
        <v>937.994860536243</v>
      </c>
      <c r="V28" s="28" t="n">
        <f aca="false">$Y$2*EXP(-0.02896*9.81/8.314/(273.15+$Z$2+V$2)*$A28)</f>
        <v>939.062407730788</v>
      </c>
      <c r="W28" s="20" t="n">
        <f aca="false">A28</f>
        <v>750</v>
      </c>
      <c r="X28" s="21"/>
      <c r="Y28" s="29"/>
      <c r="Z28" s="29"/>
      <c r="AA28" s="29"/>
      <c r="AB28" s="16" t="n">
        <v>750</v>
      </c>
      <c r="AC28" s="30" t="n">
        <f aca="false">($Y$2*EXP(-0.02896*9.81/8.314/(273.15+$Z$2+B$2)*$AB28))*100/287.05/(273.15+AC$2)</f>
        <v>1.42009989730147</v>
      </c>
      <c r="AD28" s="31" t="n">
        <f aca="false">($Y$2*EXP(-0.02896*9.81/8.314/(273.15+$Z$2+C$2)*$AB28))*100/287.05/(273.15+AD$2)</f>
        <v>1.39205491849937</v>
      </c>
      <c r="AE28" s="31" t="n">
        <f aca="false">($Y$2*EXP(-0.02896*9.81/8.314/(273.15+$Z$2+D$2)*$AB28))*100/287.05/(273.15+AE$2)</f>
        <v>1.36509774328853</v>
      </c>
      <c r="AF28" s="31" t="n">
        <f aca="false">($Y$2*EXP(-0.02896*9.81/8.314/(273.15+$Z$2+E$2)*$AB28))*100/287.05/(273.15+AF$2)</f>
        <v>1.33916618625474</v>
      </c>
      <c r="AG28" s="31" t="n">
        <f aca="false">($Y$2*EXP(-0.02896*9.81/8.314/(273.15+$Z$2+F$2)*$AB28))*100/287.05/(273.15+AG$2)</f>
        <v>1.31420272139272</v>
      </c>
      <c r="AH28" s="31" t="n">
        <f aca="false">($Y$2*EXP(-0.02896*9.81/8.314/(273.15+$Z$2+G$2)*$AB28))*100/287.05/(273.15+AH$2)</f>
        <v>1.29015405291169</v>
      </c>
      <c r="AI28" s="31" t="n">
        <f aca="false">($Y$2*EXP(-0.02896*9.81/8.314/(273.15+$Z$2+H$2)*$AB28))*100/287.05/(273.15+AI$2)</f>
        <v>1.26697073272041</v>
      </c>
      <c r="AJ28" s="31" t="n">
        <f aca="false">($Y$2*EXP(-0.02896*9.81/8.314/(273.15+$Z$2+I$2)*$AB28))*100/287.05/(273.15+AJ$2)</f>
        <v>1.24460681876125</v>
      </c>
      <c r="AK28" s="31" t="n">
        <f aca="false">($Y$2*EXP(-0.02896*9.81/8.314/(273.15+$Z$2+J$2)*$AB28))*100/287.05/(273.15+AK$2)</f>
        <v>1.22301956918249</v>
      </c>
      <c r="AL28" s="31" t="n">
        <f aca="false">($Y$2*EXP(-0.02896*9.81/8.314/(273.15+$Z$2+K$2)*$AB28))*100/287.05/(273.15+AL$2)</f>
        <v>1.20216916803</v>
      </c>
      <c r="AM28" s="31" t="n">
        <f aca="false">($Y$2*EXP(-0.02896*9.81/8.314/(273.15+$Z$2+L$2)*$AB28))*100/287.05/(273.15+AM$2)</f>
        <v>1.18201847872525</v>
      </c>
      <c r="AN28" s="31" t="n">
        <f aca="false">($Y$2*EXP(-0.02896*9.81/8.314/(273.15+$Z$2+M$2)*$AB28))*100/287.05/(273.15+AN$2)</f>
        <v>1.16253282209474</v>
      </c>
      <c r="AO28" s="31" t="n">
        <f aca="false">($Y$2*EXP(-0.02896*9.81/8.314/(273.15+$Z$2+N$2)*$AB28))*100/287.05/(273.15+AO$2)</f>
        <v>1.14367977613988</v>
      </c>
      <c r="AP28" s="31" t="n">
        <f aca="false">($Y$2*EXP(-0.02896*9.81/8.314/(273.15+$Z$2+O$2)*$AB28))*100/287.05/(273.15+AP$2)</f>
        <v>1.12542899509902</v>
      </c>
      <c r="AQ28" s="31" t="n">
        <f aca="false">($Y$2*EXP(-0.02896*9.81/8.314/(273.15+$Z$2+P$2)*$AB28))*100/287.05/(273.15+AQ$2)</f>
        <v>1.10775204566401</v>
      </c>
      <c r="AR28" s="31" t="n">
        <f aca="false">($Y$2*EXP(-0.02896*9.81/8.314/(273.15+$Z$2+Q$2)*$AB28))*100/287.05/(273.15+AR$2)</f>
        <v>1.09062225848048</v>
      </c>
      <c r="AS28" s="31" t="n">
        <f aca="false">($Y$2*EXP(-0.02896*9.81/8.314/(273.15+$Z$2+R$2)*$AB28))*100/287.05/(273.15+AS$2)</f>
        <v>1.07401459329105</v>
      </c>
      <c r="AT28" s="31" t="n">
        <f aca="false">($Y$2*EXP(-0.02896*9.81/8.314/(273.15+$Z$2+S$2)*$AB28))*100/287.05/(273.15+AT$2)</f>
        <v>1.05790551627929</v>
      </c>
      <c r="AU28" s="31" t="n">
        <f aca="false">($Y$2*EXP(-0.02896*9.81/8.314/(273.15+$Z$2+T$2)*$AB28))*100/287.05/(273.15+AU$2)</f>
        <v>1.04227288834408</v>
      </c>
      <c r="AV28" s="31" t="n">
        <f aca="false">($Y$2*EXP(-0.02896*9.81/8.314/(273.15+$Z$2+U$2)*$AB28))*100/287.05/(273.15+AV$2)</f>
        <v>1.02709586318312</v>
      </c>
      <c r="AW28" s="32" t="n">
        <f aca="false">($Y$2*EXP(-0.02896*9.81/8.314/(273.15+$Z$2+V$2)*$AB28))*100/287.05/(273.15+AW$2)</f>
        <v>1.01235479419425</v>
      </c>
      <c r="AX28" s="25" t="n">
        <f aca="false">AB28</f>
        <v>750</v>
      </c>
      <c r="AZ28" s="16" t="n">
        <v>935</v>
      </c>
      <c r="BA28" s="30" t="n">
        <f aca="false">$AZ28*100/287.05/(273.15+BA$2)</f>
        <v>1.45967835636158</v>
      </c>
      <c r="BB28" s="31" t="n">
        <f aca="false">$AZ28*100/287.05/(273.15+BB$2)</f>
        <v>1.42768891177772</v>
      </c>
      <c r="BC28" s="31" t="n">
        <f aca="false">$AZ28*100/287.05/(273.15+BC$2)</f>
        <v>1.39707152143293</v>
      </c>
      <c r="BD28" s="31" t="n">
        <f aca="false">$AZ28*100/287.05/(273.15+BD$2)</f>
        <v>1.36773976578663</v>
      </c>
      <c r="BE28" s="31" t="n">
        <f aca="false">$AZ28*100/287.05/(273.15+BE$2)</f>
        <v>1.3396143336298</v>
      </c>
      <c r="BF28" s="31" t="n">
        <f aca="false">$AZ28*100/287.05/(273.15+BF$2)</f>
        <v>1.3126223059524</v>
      </c>
      <c r="BG28" s="31" t="n">
        <f aca="false">$AZ28*100/287.05/(273.15+BG$2)</f>
        <v>1.28669652467741</v>
      </c>
      <c r="BH28" s="31" t="n">
        <f aca="false">$AZ28*100/287.05/(273.15+BH$2)</f>
        <v>1.26177503475532</v>
      </c>
      <c r="BI28" s="31" t="n">
        <f aca="false">$AZ28*100/287.05/(273.15+BI$2)</f>
        <v>1.23780058986163</v>
      </c>
      <c r="BJ28" s="31" t="n">
        <f aca="false">$AZ28*100/287.05/(273.15+BJ$2)</f>
        <v>1.21472021339581</v>
      </c>
      <c r="BK28" s="31" t="n">
        <f aca="false">$AZ28*100/287.05/(273.15+BK$2)</f>
        <v>1.19248480769572</v>
      </c>
      <c r="BL28" s="31" t="n">
        <f aca="false">$AZ28*100/287.05/(273.15+BL$2)</f>
        <v>1.17104880540028</v>
      </c>
      <c r="BM28" s="31" t="n">
        <f aca="false">$AZ28*100/287.05/(273.15+BM$2)</f>
        <v>1.15036985775062</v>
      </c>
      <c r="BN28" s="31" t="n">
        <f aca="false">$AZ28*100/287.05/(273.15+BN$2)</f>
        <v>1.130408555343</v>
      </c>
      <c r="BO28" s="31" t="n">
        <f aca="false">$AZ28*100/287.05/(273.15+BO$2)</f>
        <v>1.11112817745894</v>
      </c>
      <c r="BP28" s="31" t="n">
        <f aca="false">$AZ28*100/287.05/(273.15+BP$2)</f>
        <v>1.09249446661777</v>
      </c>
      <c r="BQ28" s="31" t="n">
        <f aca="false">$AZ28*100/287.05/(273.15+BQ$2)</f>
        <v>1.07447542543984</v>
      </c>
      <c r="BR28" s="31" t="n">
        <f aca="false">$AZ28*100/287.05/(273.15+BR$2)</f>
        <v>1.05704113328602</v>
      </c>
      <c r="BS28" s="31" t="n">
        <f aca="false">$AZ28*100/287.05/(273.15+BS$2)</f>
        <v>1.04016358046331</v>
      </c>
      <c r="BT28" s="31" t="n">
        <f aca="false">$AZ28*100/287.05/(273.15+BT$2)</f>
        <v>1.02381651806408</v>
      </c>
      <c r="BU28" s="32" t="n">
        <f aca="false">$AZ28*100/287.05/(273.15+BU$2)</f>
        <v>1.00797532174559</v>
      </c>
      <c r="BV28" s="25" t="n">
        <f aca="false">AZ28</f>
        <v>935</v>
      </c>
    </row>
    <row r="29" customFormat="false" ht="13.5" hidden="false" customHeight="true" outlineLevel="0" collapsed="false">
      <c r="A29" s="16" t="n">
        <v>700</v>
      </c>
      <c r="B29" s="26" t="n">
        <f aca="false">$Y$2*EXP(-0.02896*9.81/8.314/(273.15+$Z$2+B$2)*$A29)</f>
        <v>916.1974503524</v>
      </c>
      <c r="C29" s="27" t="n">
        <f aca="false">$Y$2*EXP(-0.02896*9.81/8.314/(273.15+$Z$2+C$2)*$A29)</f>
        <v>918.091705070957</v>
      </c>
      <c r="D29" s="27" t="n">
        <f aca="false">$Y$2*EXP(-0.02896*9.81/8.314/(273.15+$Z$2+D$2)*$A29)</f>
        <v>919.913307468587</v>
      </c>
      <c r="E29" s="27" t="n">
        <f aca="false">$Y$2*EXP(-0.02896*9.81/8.314/(273.15+$Z$2+E$2)*$A29)</f>
        <v>921.666355281284</v>
      </c>
      <c r="F29" s="27" t="n">
        <f aca="false">$Y$2*EXP(-0.02896*9.81/8.314/(273.15+$Z$2+F$2)*$A29)</f>
        <v>923.354644023734</v>
      </c>
      <c r="G29" s="27" t="n">
        <f aca="false">$Y$2*EXP(-0.02896*9.81/8.314/(273.15+$Z$2+G$2)*$A29)</f>
        <v>924.981694323953</v>
      </c>
      <c r="H29" s="27" t="n">
        <f aca="false">$Y$2*EXP(-0.02896*9.81/8.314/(273.15+$Z$2+H$2)*$A29)</f>
        <v>926.550776346393</v>
      </c>
      <c r="I29" s="27" t="n">
        <f aca="false">$Y$2*EXP(-0.02896*9.81/8.314/(273.15+$Z$2+I$2)*$A29)</f>
        <v>928.064931658683</v>
      </c>
      <c r="J29" s="27" t="n">
        <f aca="false">$Y$2*EXP(-0.02896*9.81/8.314/(273.15+$Z$2+J$2)*$A29)</f>
        <v>929.526992848576</v>
      </c>
      <c r="K29" s="27" t="n">
        <f aca="false">$Y$2*EXP(-0.02896*9.81/8.314/(273.15+$Z$2+K$2)*$A29)</f>
        <v>930.939601156382</v>
      </c>
      <c r="L29" s="27" t="n">
        <f aca="false">$Y$2*EXP(-0.02896*9.81/8.314/(273.15+$Z$2+L$2)*$A29)</f>
        <v>932.305222353051</v>
      </c>
      <c r="M29" s="27" t="n">
        <f aca="false">$Y$2*EXP(-0.02896*9.81/8.314/(273.15+$Z$2+M$2)*$A29)</f>
        <v>933.626161064074</v>
      </c>
      <c r="N29" s="27" t="n">
        <f aca="false">$Y$2*EXP(-0.02896*9.81/8.314/(273.15+$Z$2+N$2)*$A29)</f>
        <v>934.904573713713</v>
      </c>
      <c r="O29" s="27" t="n">
        <f aca="false">$Y$2*EXP(-0.02896*9.81/8.314/(273.15+$Z$2+O$2)*$A29)</f>
        <v>936.142480242043</v>
      </c>
      <c r="P29" s="27" t="n">
        <f aca="false">$Y$2*EXP(-0.02896*9.81/8.314/(273.15+$Z$2+P$2)*$A29)</f>
        <v>937.341774728335</v>
      </c>
      <c r="Q29" s="27" t="n">
        <f aca="false">$Y$2*EXP(-0.02896*9.81/8.314/(273.15+$Z$2+Q$2)*$A29)</f>
        <v>938.504235037987</v>
      </c>
      <c r="R29" s="27" t="n">
        <f aca="false">$Y$2*EXP(-0.02896*9.81/8.314/(273.15+$Z$2+R$2)*$A29)</f>
        <v>939.631531596064</v>
      </c>
      <c r="S29" s="27" t="n">
        <f aca="false">$Y$2*EXP(-0.02896*9.81/8.314/(273.15+$Z$2+S$2)*$A29)</f>
        <v>940.72523537827</v>
      </c>
      <c r="T29" s="27" t="n">
        <f aca="false">$Y$2*EXP(-0.02896*9.81/8.314/(273.15+$Z$2+T$2)*$A29)</f>
        <v>941.786825199558</v>
      </c>
      <c r="U29" s="27" t="n">
        <f aca="false">$Y$2*EXP(-0.02896*9.81/8.314/(273.15+$Z$2+U$2)*$A29)</f>
        <v>942.81769437131</v>
      </c>
      <c r="V29" s="28" t="n">
        <f aca="false">$Y$2*EXP(-0.02896*9.81/8.314/(273.15+$Z$2+V$2)*$A29)</f>
        <v>943.819156789984</v>
      </c>
      <c r="W29" s="20" t="n">
        <f aca="false">A29</f>
        <v>700</v>
      </c>
      <c r="X29" s="21"/>
      <c r="Y29" s="29"/>
      <c r="Z29" s="29"/>
      <c r="AA29" s="29"/>
      <c r="AB29" s="16" t="n">
        <v>700</v>
      </c>
      <c r="AC29" s="30" t="n">
        <f aca="false">($Y$2*EXP(-0.02896*9.81/8.314/(273.15+$Z$2+B$2)*$AB29))*100/287.05/(273.15+AC$2)</f>
        <v>1.4303246935113</v>
      </c>
      <c r="AD29" s="31" t="n">
        <f aca="false">($Y$2*EXP(-0.02896*9.81/8.314/(273.15+$Z$2+C$2)*$AB29))*100/287.05/(273.15+AD$2)</f>
        <v>1.40187095970578</v>
      </c>
      <c r="AE29" s="31" t="n">
        <f aca="false">($Y$2*EXP(-0.02896*9.81/8.314/(273.15+$Z$2+D$2)*$AB29))*100/287.05/(273.15+AE$2)</f>
        <v>1.37452907385191</v>
      </c>
      <c r="AF29" s="31" t="n">
        <f aca="false">($Y$2*EXP(-0.02896*9.81/8.314/(273.15+$Z$2+E$2)*$AB29))*100/287.05/(273.15+AF$2)</f>
        <v>1.3482349998993</v>
      </c>
      <c r="AG29" s="31" t="n">
        <f aca="false">($Y$2*EXP(-0.02896*9.81/8.314/(273.15+$Z$2+F$2)*$AB29))*100/287.05/(273.15+AG$2)</f>
        <v>1.32292953599769</v>
      </c>
      <c r="AH29" s="31" t="n">
        <f aca="false">($Y$2*EXP(-0.02896*9.81/8.314/(273.15+$Z$2+G$2)*$AB29))*100/287.05/(273.15+AH$2)</f>
        <v>1.29855786584734</v>
      </c>
      <c r="AI29" s="31" t="n">
        <f aca="false">($Y$2*EXP(-0.02896*9.81/8.314/(273.15+$Z$2+H$2)*$AB29))*100/287.05/(273.15+AI$2)</f>
        <v>1.27506915921076</v>
      </c>
      <c r="AJ29" s="31" t="n">
        <f aca="false">($Y$2*EXP(-0.02896*9.81/8.314/(273.15+$Z$2+I$2)*$AB29))*100/287.05/(273.15+AJ$2)</f>
        <v>1.25241621539982</v>
      </c>
      <c r="AK29" s="31" t="n">
        <f aca="false">($Y$2*EXP(-0.02896*9.81/8.314/(273.15+$Z$2+J$2)*$AB29))*100/287.05/(273.15+AK$2)</f>
        <v>1.2305551444281</v>
      </c>
      <c r="AL29" s="31" t="n">
        <f aca="false">($Y$2*EXP(-0.02896*9.81/8.314/(273.15+$Z$2+K$2)*$AB29))*100/287.05/(273.15+AL$2)</f>
        <v>1.209445081257</v>
      </c>
      <c r="AM29" s="31" t="n">
        <f aca="false">($Y$2*EXP(-0.02896*9.81/8.314/(273.15+$Z$2+L$2)*$AB29))*100/287.05/(273.15+AM$2)</f>
        <v>1.18904792918866</v>
      </c>
      <c r="AN29" s="31" t="n">
        <f aca="false">($Y$2*EXP(-0.02896*9.81/8.314/(273.15+$Z$2+M$2)*$AB29))*100/287.05/(273.15+AN$2)</f>
        <v>1.1693281289888</v>
      </c>
      <c r="AO29" s="31" t="n">
        <f aca="false">($Y$2*EXP(-0.02896*9.81/8.314/(273.15+$Z$2+N$2)*$AB29))*100/287.05/(273.15+AO$2)</f>
        <v>1.15025245077374</v>
      </c>
      <c r="AP29" s="31" t="n">
        <f aca="false">($Y$2*EXP(-0.02896*9.81/8.314/(273.15+$Z$2+O$2)*$AB29))*100/287.05/(273.15+AP$2)</f>
        <v>1.13178980608088</v>
      </c>
      <c r="AQ29" s="31" t="n">
        <f aca="false">($Y$2*EXP(-0.02896*9.81/8.314/(273.15+$Z$2+P$2)*$AB29))*100/287.05/(273.15+AQ$2)</f>
        <v>1.11391107787168</v>
      </c>
      <c r="AR29" s="31" t="n">
        <f aca="false">($Y$2*EXP(-0.02896*9.81/8.314/(273.15+$Z$2+Q$2)*$AB29))*100/287.05/(273.15+AR$2)</f>
        <v>1.09658896649876</v>
      </c>
      <c r="AS29" s="31" t="n">
        <f aca="false">($Y$2*EXP(-0.02896*9.81/8.314/(273.15+$Z$2+R$2)*$AB29))*100/287.05/(273.15+AS$2)</f>
        <v>1.07979784991269</v>
      </c>
      <c r="AT29" s="31" t="n">
        <f aca="false">($Y$2*EXP(-0.02896*9.81/8.314/(273.15+$Z$2+S$2)*$AB29))*100/287.05/(273.15+AT$2)</f>
        <v>1.06351365659359</v>
      </c>
      <c r="AU29" s="31" t="n">
        <f aca="false">($Y$2*EXP(-0.02896*9.81/8.314/(273.15+$Z$2+T$2)*$AB29))*100/287.05/(273.15+AU$2)</f>
        <v>1.0477137498746</v>
      </c>
      <c r="AV29" s="31" t="n">
        <f aca="false">($Y$2*EXP(-0.02896*9.81/8.314/(273.15+$Z$2+U$2)*$AB29))*100/287.05/(273.15+AV$2)</f>
        <v>1.03237682248175</v>
      </c>
      <c r="AW29" s="32" t="n">
        <f aca="false">($Y$2*EXP(-0.02896*9.81/8.314/(273.15+$Z$2+V$2)*$AB29))*100/287.05/(273.15+AW$2)</f>
        <v>1.01748280025137</v>
      </c>
      <c r="AX29" s="25" t="n">
        <f aca="false">AB29</f>
        <v>700</v>
      </c>
      <c r="AZ29" s="16" t="n">
        <v>940</v>
      </c>
      <c r="BA29" s="30" t="n">
        <f aca="false">$AZ29*100/287.05/(273.15+BA$2)</f>
        <v>1.46748412297314</v>
      </c>
      <c r="BB29" s="31" t="n">
        <f aca="false">$AZ29*100/287.05/(273.15+BB$2)</f>
        <v>1.4353236118407</v>
      </c>
      <c r="BC29" s="31" t="n">
        <f aca="false">$AZ29*100/287.05/(273.15+BC$2)</f>
        <v>1.40454249213578</v>
      </c>
      <c r="BD29" s="31" t="n">
        <f aca="false">$AZ29*100/287.05/(273.15+BD$2)</f>
        <v>1.37505388218121</v>
      </c>
      <c r="BE29" s="31" t="n">
        <f aca="false">$AZ29*100/287.05/(273.15+BE$2)</f>
        <v>1.34677804664387</v>
      </c>
      <c r="BF29" s="31" t="n">
        <f aca="false">$AZ29*100/287.05/(273.15+BF$2)</f>
        <v>1.31964167657246</v>
      </c>
      <c r="BG29" s="31" t="n">
        <f aca="false">$AZ29*100/287.05/(273.15+BG$2)</f>
        <v>1.2935772547559</v>
      </c>
      <c r="BH29" s="31" t="n">
        <f aca="false">$AZ29*100/287.05/(273.15+BH$2)</f>
        <v>1.26852249483423</v>
      </c>
      <c r="BI29" s="31" t="n">
        <f aca="false">$AZ29*100/287.05/(273.15+BI$2)</f>
        <v>1.24441984435286</v>
      </c>
      <c r="BJ29" s="31" t="n">
        <f aca="false">$AZ29*100/287.05/(273.15+BJ$2)</f>
        <v>1.22121604341397</v>
      </c>
      <c r="BK29" s="31" t="n">
        <f aca="false">$AZ29*100/287.05/(273.15+BK$2)</f>
        <v>1.19886173180105</v>
      </c>
      <c r="BL29" s="31" t="n">
        <f aca="false">$AZ29*100/287.05/(273.15+BL$2)</f>
        <v>1.17731109847728</v>
      </c>
      <c r="BM29" s="31" t="n">
        <f aca="false">$AZ29*100/287.05/(273.15+BM$2)</f>
        <v>1.15652156821987</v>
      </c>
      <c r="BN29" s="31" t="n">
        <f aca="false">$AZ29*100/287.05/(273.15+BN$2)</f>
        <v>1.1364535208796</v>
      </c>
      <c r="BO29" s="31" t="n">
        <f aca="false">$AZ29*100/287.05/(273.15+BO$2)</f>
        <v>1.11707003937048</v>
      </c>
      <c r="BP29" s="31" t="n">
        <f aca="false">$AZ29*100/287.05/(273.15+BP$2)</f>
        <v>1.09833668301679</v>
      </c>
      <c r="BQ29" s="31" t="n">
        <f aca="false">$AZ29*100/287.05/(273.15+BQ$2)</f>
        <v>1.08022128332989</v>
      </c>
      <c r="BR29" s="31" t="n">
        <f aca="false">$AZ29*100/287.05/(273.15+BR$2)</f>
        <v>1.06269375966723</v>
      </c>
      <c r="BS29" s="31" t="n">
        <f aca="false">$AZ29*100/287.05/(273.15+BS$2)</f>
        <v>1.04572595255135</v>
      </c>
      <c r="BT29" s="31" t="n">
        <f aca="false">$AZ29*100/287.05/(273.15+BT$2)</f>
        <v>1.02929147270613</v>
      </c>
      <c r="BU29" s="32" t="n">
        <f aca="false">$AZ29*100/287.05/(273.15+BU$2)</f>
        <v>1.01336556410786</v>
      </c>
      <c r="BV29" s="25" t="n">
        <f aca="false">AZ29</f>
        <v>940</v>
      </c>
    </row>
    <row r="30" customFormat="false" ht="13.5" hidden="false" customHeight="true" outlineLevel="0" collapsed="false">
      <c r="A30" s="16" t="n">
        <v>650</v>
      </c>
      <c r="B30" s="26" t="n">
        <f aca="false">$Y$2*EXP(-0.02896*9.81/8.314/(273.15+$Z$2+B$2)*$A30)</f>
        <v>922.794121639835</v>
      </c>
      <c r="C30" s="27" t="n">
        <f aca="false">$Y$2*EXP(-0.02896*9.81/8.314/(273.15+$Z$2+C$2)*$A30)</f>
        <v>924.565606271606</v>
      </c>
      <c r="D30" s="27" t="n">
        <f aca="false">$Y$2*EXP(-0.02896*9.81/8.314/(273.15+$Z$2+D$2)*$A30)</f>
        <v>926.268901077209</v>
      </c>
      <c r="E30" s="27" t="n">
        <f aca="false">$Y$2*EXP(-0.02896*9.81/8.314/(273.15+$Z$2+E$2)*$A30)</f>
        <v>927.90786623362</v>
      </c>
      <c r="F30" s="27" t="n">
        <f aca="false">$Y$2*EXP(-0.02896*9.81/8.314/(273.15+$Z$2+F$2)*$A30)</f>
        <v>929.486076155067</v>
      </c>
      <c r="G30" s="27" t="n">
        <f aca="false">$Y$2*EXP(-0.02896*9.81/8.314/(273.15+$Z$2+G$2)*$A30)</f>
        <v>931.006845437073</v>
      </c>
      <c r="H30" s="27" t="n">
        <f aca="false">$Y$2*EXP(-0.02896*9.81/8.314/(273.15+$Z$2+H$2)*$A30)</f>
        <v>932.473252026402</v>
      </c>
      <c r="I30" s="27" t="n">
        <f aca="false">$Y$2*EXP(-0.02896*9.81/8.314/(273.15+$Z$2+I$2)*$A30)</f>
        <v>933.888157956678</v>
      </c>
      <c r="J30" s="27" t="n">
        <f aca="false">$Y$2*EXP(-0.02896*9.81/8.314/(273.15+$Z$2+J$2)*$A30)</f>
        <v>935.254227942709</v>
      </c>
      <c r="K30" s="27" t="n">
        <f aca="false">$Y$2*EXP(-0.02896*9.81/8.314/(273.15+$Z$2+K$2)*$A30)</f>
        <v>936.573946086963</v>
      </c>
      <c r="L30" s="27" t="n">
        <f aca="false">$Y$2*EXP(-0.02896*9.81/8.314/(273.15+$Z$2+L$2)*$A30)</f>
        <v>937.849630917946</v>
      </c>
      <c r="M30" s="27" t="n">
        <f aca="false">$Y$2*EXP(-0.02896*9.81/8.314/(273.15+$Z$2+M$2)*$A30)</f>
        <v>939.083448951501</v>
      </c>
      <c r="N30" s="27" t="n">
        <f aca="false">$Y$2*EXP(-0.02896*9.81/8.314/(273.15+$Z$2+N$2)*$A30)</f>
        <v>940.277426941447</v>
      </c>
      <c r="O30" s="27" t="n">
        <f aca="false">$Y$2*EXP(-0.02896*9.81/8.314/(273.15+$Z$2+O$2)*$A30)</f>
        <v>941.433462964937</v>
      </c>
      <c r="P30" s="27" t="n">
        <f aca="false">$Y$2*EXP(-0.02896*9.81/8.314/(273.15+$Z$2+P$2)*$A30)</f>
        <v>942.553336469737</v>
      </c>
      <c r="Q30" s="27" t="n">
        <f aca="false">$Y$2*EXP(-0.02896*9.81/8.314/(273.15+$Z$2+Q$2)*$A30)</f>
        <v>943.638717395053</v>
      </c>
      <c r="R30" s="27" t="n">
        <f aca="false">$Y$2*EXP(-0.02896*9.81/8.314/(273.15+$Z$2+R$2)*$A30)</f>
        <v>944.691174464006</v>
      </c>
      <c r="S30" s="27" t="n">
        <f aca="false">$Y$2*EXP(-0.02896*9.81/8.314/(273.15+$Z$2+S$2)*$A30)</f>
        <v>945.71218273417</v>
      </c>
      <c r="T30" s="27" t="n">
        <f aca="false">$Y$2*EXP(-0.02896*9.81/8.314/(273.15+$Z$2+T$2)*$A30)</f>
        <v>946.703130482446</v>
      </c>
      <c r="U30" s="27" t="n">
        <f aca="false">$Y$2*EXP(-0.02896*9.81/8.314/(273.15+$Z$2+U$2)*$A30)</f>
        <v>947.665325491714</v>
      </c>
      <c r="V30" s="28" t="n">
        <f aca="false">$Y$2*EXP(-0.02896*9.81/8.314/(273.15+$Z$2+V$2)*$A30)</f>
        <v>948.60000079902</v>
      </c>
      <c r="W30" s="20" t="n">
        <f aca="false">A30</f>
        <v>650</v>
      </c>
      <c r="X30" s="21"/>
      <c r="Y30" s="29"/>
      <c r="Z30" s="29"/>
      <c r="AA30" s="29"/>
      <c r="AB30" s="16" t="n">
        <v>650</v>
      </c>
      <c r="AC30" s="30" t="n">
        <f aca="false">($Y$2*EXP(-0.02896*9.81/8.314/(273.15+$Z$2+B$2)*$AB30))*100/287.05/(273.15+AC$2)</f>
        <v>1.44062310880787</v>
      </c>
      <c r="AD30" s="31" t="n">
        <f aca="false">($Y$2*EXP(-0.02896*9.81/8.314/(273.15+$Z$2+C$2)*$AB30))*100/287.05/(273.15+AD$2)</f>
        <v>1.41175621848665</v>
      </c>
      <c r="AE30" s="31" t="n">
        <f aca="false">($Y$2*EXP(-0.02896*9.81/8.314/(273.15+$Z$2+D$2)*$AB30))*100/287.05/(273.15+AE$2)</f>
        <v>1.38402556458176</v>
      </c>
      <c r="AF30" s="31" t="n">
        <f aca="false">($Y$2*EXP(-0.02896*9.81/8.314/(273.15+$Z$2+E$2)*$AB30))*100/287.05/(273.15+AF$2)</f>
        <v>1.35736522741598</v>
      </c>
      <c r="AG30" s="31" t="n">
        <f aca="false">($Y$2*EXP(-0.02896*9.81/8.314/(273.15+$Z$2+F$2)*$AB30))*100/287.05/(273.15+AG$2)</f>
        <v>1.3317143000285</v>
      </c>
      <c r="AH30" s="31" t="n">
        <f aca="false">($Y$2*EXP(-0.02896*9.81/8.314/(273.15+$Z$2+G$2)*$AB30))*100/287.05/(273.15+AH$2)</f>
        <v>1.30701641958832</v>
      </c>
      <c r="AI30" s="31" t="n">
        <f aca="false">($Y$2*EXP(-0.02896*9.81/8.314/(273.15+$Z$2+H$2)*$AB30))*100/287.05/(273.15+AI$2)</f>
        <v>1.28321935052087</v>
      </c>
      <c r="AJ30" s="31" t="n">
        <f aca="false">($Y$2*EXP(-0.02896*9.81/8.314/(273.15+$Z$2+I$2)*$AB30))*100/287.05/(273.15+AJ$2)</f>
        <v>1.26027461279505</v>
      </c>
      <c r="AK30" s="31" t="n">
        <f aca="false">($Y$2*EXP(-0.02896*9.81/8.314/(273.15+$Z$2+J$2)*$AB30))*100/287.05/(273.15+AK$2)</f>
        <v>1.23813714975194</v>
      </c>
      <c r="AL30" s="31" t="n">
        <f aca="false">($Y$2*EXP(-0.02896*9.81/8.314/(273.15+$Z$2+K$2)*$AB30))*100/287.05/(273.15+AL$2)</f>
        <v>1.21676503064354</v>
      </c>
      <c r="AM30" s="31" t="n">
        <f aca="false">($Y$2*EXP(-0.02896*9.81/8.314/(273.15+$Z$2+L$2)*$AB30))*100/287.05/(273.15+AM$2)</f>
        <v>1.19611918371411</v>
      </c>
      <c r="AN30" s="31" t="n">
        <f aca="false">($Y$2*EXP(-0.02896*9.81/8.314/(273.15+$Z$2+M$2)*$AB30))*100/287.05/(273.15+AN$2)</f>
        <v>1.17616315622014</v>
      </c>
      <c r="AO30" s="31" t="n">
        <f aca="false">($Y$2*EXP(-0.02896*9.81/8.314/(273.15+$Z$2+N$2)*$AB30))*100/287.05/(273.15+AO$2)</f>
        <v>1.1568628982639</v>
      </c>
      <c r="AP30" s="31" t="n">
        <f aca="false">($Y$2*EXP(-0.02896*9.81/8.314/(273.15+$Z$2+O$2)*$AB30))*100/287.05/(273.15+AP$2)</f>
        <v>1.1381865677238</v>
      </c>
      <c r="AQ30" s="31" t="n">
        <f aca="false">($Y$2*EXP(-0.02896*9.81/8.314/(273.15+$Z$2+P$2)*$AB30))*100/287.05/(273.15+AQ$2)</f>
        <v>1.12010435391386</v>
      </c>
      <c r="AR30" s="31" t="n">
        <f aca="false">($Y$2*EXP(-0.02896*9.81/8.314/(273.15+$Z$2+Q$2)*$AB30))*100/287.05/(273.15+AR$2)</f>
        <v>1.10258831790415</v>
      </c>
      <c r="AS30" s="31" t="n">
        <f aca="false">($Y$2*EXP(-0.02896*9.81/8.314/(273.15+$Z$2+R$2)*$AB30))*100/287.05/(273.15+AS$2)</f>
        <v>1.08561224769141</v>
      </c>
      <c r="AT30" s="31" t="n">
        <f aca="false">($Y$2*EXP(-0.02896*9.81/8.314/(273.15+$Z$2+S$2)*$AB30))*100/287.05/(273.15+AT$2)</f>
        <v>1.06915152663072</v>
      </c>
      <c r="AU30" s="31" t="n">
        <f aca="false">($Y$2*EXP(-0.02896*9.81/8.314/(273.15+$Z$2+T$2)*$AB30))*100/287.05/(273.15+AU$2)</f>
        <v>1.05318301373096</v>
      </c>
      <c r="AV30" s="31" t="n">
        <f aca="false">($Y$2*EXP(-0.02896*9.81/8.314/(273.15+$Z$2+U$2)*$AB30))*100/287.05/(273.15+AV$2)</f>
        <v>1.03768493458288</v>
      </c>
      <c r="AW30" s="32" t="n">
        <f aca="false">($Y$2*EXP(-0.02896*9.81/8.314/(273.15+$Z$2+V$2)*$AB30))*100/287.05/(273.15+AW$2)</f>
        <v>1.02263678183236</v>
      </c>
      <c r="AX30" s="25" t="n">
        <f aca="false">AB30</f>
        <v>650</v>
      </c>
      <c r="AZ30" s="16" t="n">
        <v>945</v>
      </c>
      <c r="BA30" s="30" t="n">
        <f aca="false">$AZ30*100/287.05/(273.15+BA$2)</f>
        <v>1.4752898895847</v>
      </c>
      <c r="BB30" s="31" t="n">
        <f aca="false">$AZ30*100/287.05/(273.15+BB$2)</f>
        <v>1.44295831190368</v>
      </c>
      <c r="BC30" s="31" t="n">
        <f aca="false">$AZ30*100/287.05/(273.15+BC$2)</f>
        <v>1.41201346283863</v>
      </c>
      <c r="BD30" s="31" t="n">
        <f aca="false">$AZ30*100/287.05/(273.15+BD$2)</f>
        <v>1.3823679985758</v>
      </c>
      <c r="BE30" s="31" t="n">
        <f aca="false">$AZ30*100/287.05/(273.15+BE$2)</f>
        <v>1.35394175965793</v>
      </c>
      <c r="BF30" s="31" t="n">
        <f aca="false">$AZ30*100/287.05/(273.15+BF$2)</f>
        <v>1.32666104719253</v>
      </c>
      <c r="BG30" s="31" t="n">
        <f aca="false">$AZ30*100/287.05/(273.15+BG$2)</f>
        <v>1.30045798483439</v>
      </c>
      <c r="BH30" s="31" t="n">
        <f aca="false">$AZ30*100/287.05/(273.15+BH$2)</f>
        <v>1.27526995491313</v>
      </c>
      <c r="BI30" s="31" t="n">
        <f aca="false">$AZ30*100/287.05/(273.15+BI$2)</f>
        <v>1.2510390988441</v>
      </c>
      <c r="BJ30" s="31" t="n">
        <f aca="false">$AZ30*100/287.05/(273.15+BJ$2)</f>
        <v>1.22771187343213</v>
      </c>
      <c r="BK30" s="31" t="n">
        <f aca="false">$AZ30*100/287.05/(273.15+BK$2)</f>
        <v>1.20523865590637</v>
      </c>
      <c r="BL30" s="31" t="n">
        <f aca="false">$AZ30*100/287.05/(273.15+BL$2)</f>
        <v>1.18357339155429</v>
      </c>
      <c r="BM30" s="31" t="n">
        <f aca="false">$AZ30*100/287.05/(273.15+BM$2)</f>
        <v>1.16267327868912</v>
      </c>
      <c r="BN30" s="31" t="n">
        <f aca="false">$AZ30*100/287.05/(273.15+BN$2)</f>
        <v>1.14249848641619</v>
      </c>
      <c r="BO30" s="31" t="n">
        <f aca="false">$AZ30*100/287.05/(273.15+BO$2)</f>
        <v>1.12301190128203</v>
      </c>
      <c r="BP30" s="31" t="n">
        <f aca="false">$AZ30*100/287.05/(273.15+BP$2)</f>
        <v>1.10417889941582</v>
      </c>
      <c r="BQ30" s="31" t="n">
        <f aca="false">$AZ30*100/287.05/(273.15+BQ$2)</f>
        <v>1.08596714121994</v>
      </c>
      <c r="BR30" s="31" t="n">
        <f aca="false">$AZ30*100/287.05/(273.15+BR$2)</f>
        <v>1.06834638604844</v>
      </c>
      <c r="BS30" s="31" t="n">
        <f aca="false">$AZ30*100/287.05/(273.15+BS$2)</f>
        <v>1.05128832463939</v>
      </c>
      <c r="BT30" s="31" t="n">
        <f aca="false">$AZ30*100/287.05/(273.15+BT$2)</f>
        <v>1.03476642734819</v>
      </c>
      <c r="BU30" s="32" t="n">
        <f aca="false">$AZ30*100/287.05/(273.15+BU$2)</f>
        <v>1.01875580647014</v>
      </c>
      <c r="BV30" s="25" t="n">
        <f aca="false">AZ30</f>
        <v>945</v>
      </c>
    </row>
    <row r="31" customFormat="false" ht="13.5" hidden="false" customHeight="true" outlineLevel="0" collapsed="false">
      <c r="A31" s="16" t="n">
        <v>600</v>
      </c>
      <c r="B31" s="26" t="n">
        <f aca="false">$Y$2*EXP(-0.02896*9.81/8.314/(273.15+$Z$2+B$2)*$A31)</f>
        <v>929.438289317985</v>
      </c>
      <c r="C31" s="27" t="n">
        <f aca="false">$Y$2*EXP(-0.02896*9.81/8.314/(273.15+$Z$2+C$2)*$A31)</f>
        <v>931.085158028212</v>
      </c>
      <c r="D31" s="27" t="n">
        <f aca="false">$Y$2*EXP(-0.02896*9.81/8.314/(273.15+$Z$2+D$2)*$A31)</f>
        <v>932.66840487801</v>
      </c>
      <c r="E31" s="27" t="n">
        <f aca="false">$Y$2*EXP(-0.02896*9.81/8.314/(273.15+$Z$2+E$2)*$A31)</f>
        <v>934.191644605987</v>
      </c>
      <c r="F31" s="27" t="n">
        <f aca="false">$Y$2*EXP(-0.02896*9.81/8.314/(273.15+$Z$2+F$2)*$A31)</f>
        <v>935.658223368329</v>
      </c>
      <c r="G31" s="27" t="n">
        <f aca="false">$Y$2*EXP(-0.02896*9.81/8.314/(273.15+$Z$2+G$2)*$A31)</f>
        <v>937.071243214379</v>
      </c>
      <c r="H31" s="27" t="n">
        <f aca="false">$Y$2*EXP(-0.02896*9.81/8.314/(273.15+$Z$2+H$2)*$A31)</f>
        <v>938.433583935207</v>
      </c>
      <c r="I31" s="27" t="n">
        <f aca="false">$Y$2*EXP(-0.02896*9.81/8.314/(273.15+$Z$2+I$2)*$A31)</f>
        <v>939.747922608145</v>
      </c>
      <c r="J31" s="27" t="n">
        <f aca="false">$Y$2*EXP(-0.02896*9.81/8.314/(273.15+$Z$2+J$2)*$A31)</f>
        <v>941.016751115699</v>
      </c>
      <c r="K31" s="27" t="n">
        <f aca="false">$Y$2*EXP(-0.02896*9.81/8.314/(273.15+$Z$2+K$2)*$A31)</f>
        <v>942.242391879465</v>
      </c>
      <c r="L31" s="27" t="n">
        <f aca="false">$Y$2*EXP(-0.02896*9.81/8.314/(273.15+$Z$2+L$2)*$A31)</f>
        <v>943.427012017584</v>
      </c>
      <c r="M31" s="27" t="n">
        <f aca="false">$Y$2*EXP(-0.02896*9.81/8.314/(273.15+$Z$2+M$2)*$A31)</f>
        <v>944.572636106888</v>
      </c>
      <c r="N31" s="27" t="n">
        <f aca="false">$Y$2*EXP(-0.02896*9.81/8.314/(273.15+$Z$2+N$2)*$A31)</f>
        <v>945.681157707508</v>
      </c>
      <c r="O31" s="27" t="n">
        <f aca="false">$Y$2*EXP(-0.02896*9.81/8.314/(273.15+$Z$2+O$2)*$A31)</f>
        <v>946.75434978765</v>
      </c>
      <c r="P31" s="27" t="n">
        <f aca="false">$Y$2*EXP(-0.02896*9.81/8.314/(273.15+$Z$2+P$2)*$A31)</f>
        <v>947.793874169019</v>
      </c>
      <c r="Q31" s="27" t="n">
        <f aca="false">$Y$2*EXP(-0.02896*9.81/8.314/(273.15+$Z$2+Q$2)*$A31)</f>
        <v>948.801290098534</v>
      </c>
      <c r="R31" s="27" t="n">
        <f aca="false">$Y$2*EXP(-0.02896*9.81/8.314/(273.15+$Z$2+R$2)*$A31)</f>
        <v>949.778062039145</v>
      </c>
      <c r="S31" s="27" t="n">
        <f aca="false">$Y$2*EXP(-0.02896*9.81/8.314/(273.15+$Z$2+S$2)*$A31)</f>
        <v>950.725566761476</v>
      </c>
      <c r="T31" s="27" t="n">
        <f aca="false">$Y$2*EXP(-0.02896*9.81/8.314/(273.15+$Z$2+T$2)*$A31)</f>
        <v>951.645099808393</v>
      </c>
      <c r="U31" s="27" t="n">
        <f aca="false">$Y$2*EXP(-0.02896*9.81/8.314/(273.15+$Z$2+U$2)*$A31)</f>
        <v>952.537881396219</v>
      </c>
      <c r="V31" s="28" t="n">
        <f aca="false">$Y$2*EXP(-0.02896*9.81/8.314/(273.15+$Z$2+V$2)*$A31)</f>
        <v>953.40506180903</v>
      </c>
      <c r="W31" s="20" t="n">
        <f aca="false">A31</f>
        <v>600</v>
      </c>
      <c r="X31" s="21"/>
      <c r="Y31" s="29"/>
      <c r="Z31" s="29"/>
      <c r="AA31" s="29"/>
      <c r="AB31" s="16" t="n">
        <v>600</v>
      </c>
      <c r="AC31" s="30" t="n">
        <f aca="false">($Y$2*EXP(-0.02896*9.81/8.314/(273.15+$Z$2+B$2)*$AB31))*100/287.05/(273.15+AC$2)</f>
        <v>1.45099567325262</v>
      </c>
      <c r="AD31" s="31" t="n">
        <f aca="false">($Y$2*EXP(-0.02896*9.81/8.314/(273.15+$Z$2+C$2)*$AB31))*100/287.05/(273.15+AD$2)</f>
        <v>1.421711182928</v>
      </c>
      <c r="AE31" s="31" t="n">
        <f aca="false">($Y$2*EXP(-0.02896*9.81/8.314/(273.15+$Z$2+D$2)*$AB31))*100/287.05/(273.15+AE$2)</f>
        <v>1.39358766566347</v>
      </c>
      <c r="AF31" s="31" t="n">
        <f aca="false">($Y$2*EXP(-0.02896*9.81/8.314/(273.15+$Z$2+E$2)*$AB31))*100/287.05/(273.15+AF$2)</f>
        <v>1.36655728469863</v>
      </c>
      <c r="AG31" s="31" t="n">
        <f aca="false">($Y$2*EXP(-0.02896*9.81/8.314/(273.15+$Z$2+F$2)*$AB31))*100/287.05/(273.15+AG$2)</f>
        <v>1.34055739829178</v>
      </c>
      <c r="AH31" s="31" t="n">
        <f aca="false">($Y$2*EXP(-0.02896*9.81/8.314/(273.15+$Z$2+G$2)*$AB31))*100/287.05/(273.15+AH$2)</f>
        <v>1.3155300707056</v>
      </c>
      <c r="AI31" s="31" t="n">
        <f aca="false">($Y$2*EXP(-0.02896*9.81/8.314/(273.15+$Z$2+H$2)*$AB31))*100/287.05/(273.15+AI$2)</f>
        <v>1.29142163752941</v>
      </c>
      <c r="AJ31" s="31" t="n">
        <f aca="false">($Y$2*EXP(-0.02896*9.81/8.314/(273.15+$Z$2+I$2)*$AB31))*100/287.05/(273.15+AJ$2)</f>
        <v>1.26818231840656</v>
      </c>
      <c r="AK31" s="31" t="n">
        <f aca="false">($Y$2*EXP(-0.02896*9.81/8.314/(273.15+$Z$2+J$2)*$AB31))*100/287.05/(273.15+AK$2)</f>
        <v>1.24576587123068</v>
      </c>
      <c r="AL31" s="31" t="n">
        <f aca="false">($Y$2*EXP(-0.02896*9.81/8.314/(273.15+$Z$2+K$2)*$AB31))*100/287.05/(273.15+AL$2)</f>
        <v>1.22412928271059</v>
      </c>
      <c r="AM31" s="31" t="n">
        <f aca="false">($Y$2*EXP(-0.02896*9.81/8.314/(273.15+$Z$2+L$2)*$AB31))*100/287.05/(273.15+AM$2)</f>
        <v>1.20323249090988</v>
      </c>
      <c r="AN31" s="31" t="n">
        <f aca="false">($Y$2*EXP(-0.02896*9.81/8.314/(273.15+$Z$2+M$2)*$AB31))*100/287.05/(273.15+AN$2)</f>
        <v>1.18303813596445</v>
      </c>
      <c r="AO31" s="31" t="n">
        <f aca="false">($Y$2*EXP(-0.02896*9.81/8.314/(273.15+$Z$2+N$2)*$AB31))*100/287.05/(273.15+AO$2)</f>
        <v>1.16351133568922</v>
      </c>
      <c r="AP31" s="31" t="n">
        <f aca="false">($Y$2*EXP(-0.02896*9.81/8.314/(273.15+$Z$2+O$2)*$AB31))*100/287.05/(273.15+AP$2)</f>
        <v>1.14461948321729</v>
      </c>
      <c r="AQ31" s="31" t="n">
        <f aca="false">($Y$2*EXP(-0.02896*9.81/8.314/(273.15+$Z$2+P$2)*$AB31))*100/287.05/(273.15+AQ$2)</f>
        <v>1.12633206418413</v>
      </c>
      <c r="AR31" s="31" t="n">
        <f aca="false">($Y$2*EXP(-0.02896*9.81/8.314/(273.15+$Z$2+Q$2)*$AB31))*100/287.05/(273.15+AR$2)</f>
        <v>1.10862049128604</v>
      </c>
      <c r="AS31" s="31" t="n">
        <f aca="false">($Y$2*EXP(-0.02896*9.81/8.314/(273.15+$Z$2+R$2)*$AB31))*100/287.05/(273.15+AS$2)</f>
        <v>1.0914579543133</v>
      </c>
      <c r="AT31" s="31" t="n">
        <f aca="false">($Y$2*EXP(-0.02896*9.81/8.314/(273.15+$Z$2+S$2)*$AB31))*100/287.05/(273.15+AT$2)</f>
        <v>1.07481928399309</v>
      </c>
      <c r="AU31" s="31" t="n">
        <f aca="false">($Y$2*EXP(-0.02896*9.81/8.314/(273.15+$Z$2+T$2)*$AB31))*100/287.05/(273.15+AU$2)</f>
        <v>1.05868082817868</v>
      </c>
      <c r="AV31" s="31" t="n">
        <f aca="false">($Y$2*EXP(-0.02896*9.81/8.314/(273.15+$Z$2+U$2)*$AB31))*100/287.05/(273.15+AV$2)</f>
        <v>1.04302033909648</v>
      </c>
      <c r="AW31" s="32" t="n">
        <f aca="false">($Y$2*EXP(-0.02896*9.81/8.314/(273.15+$Z$2+V$2)*$AB31))*100/287.05/(273.15+AW$2)</f>
        <v>1.02781687051426</v>
      </c>
      <c r="AX31" s="25" t="n">
        <f aca="false">AB31</f>
        <v>600</v>
      </c>
      <c r="AZ31" s="16" t="n">
        <v>950</v>
      </c>
      <c r="BA31" s="30" t="n">
        <f aca="false">$AZ31*100/287.05/(273.15+BA$2)</f>
        <v>1.48309565619626</v>
      </c>
      <c r="BB31" s="31" t="n">
        <f aca="false">$AZ31*100/287.05/(273.15+BB$2)</f>
        <v>1.45059301196667</v>
      </c>
      <c r="BC31" s="31" t="n">
        <f aca="false">$AZ31*100/287.05/(273.15+BC$2)</f>
        <v>1.41948443354148</v>
      </c>
      <c r="BD31" s="31" t="n">
        <f aca="false">$AZ31*100/287.05/(273.15+BD$2)</f>
        <v>1.38968211497038</v>
      </c>
      <c r="BE31" s="31" t="n">
        <f aca="false">$AZ31*100/287.05/(273.15+BE$2)</f>
        <v>1.36110547267199</v>
      </c>
      <c r="BF31" s="31" t="n">
        <f aca="false">$AZ31*100/287.05/(273.15+BF$2)</f>
        <v>1.33368041781259</v>
      </c>
      <c r="BG31" s="31" t="n">
        <f aca="false">$AZ31*100/287.05/(273.15+BG$2)</f>
        <v>1.30733871491288</v>
      </c>
      <c r="BH31" s="31" t="n">
        <f aca="false">$AZ31*100/287.05/(273.15+BH$2)</f>
        <v>1.28201741499204</v>
      </c>
      <c r="BI31" s="31" t="n">
        <f aca="false">$AZ31*100/287.05/(273.15+BI$2)</f>
        <v>1.25765835333534</v>
      </c>
      <c r="BJ31" s="31" t="n">
        <f aca="false">$AZ31*100/287.05/(273.15+BJ$2)</f>
        <v>1.23420770345029</v>
      </c>
      <c r="BK31" s="31" t="n">
        <f aca="false">$AZ31*100/287.05/(273.15+BK$2)</f>
        <v>1.2116155800117</v>
      </c>
      <c r="BL31" s="31" t="n">
        <f aca="false">$AZ31*100/287.05/(273.15+BL$2)</f>
        <v>1.1898356846313</v>
      </c>
      <c r="BM31" s="31" t="n">
        <f aca="false">$AZ31*100/287.05/(273.15+BM$2)</f>
        <v>1.16882498915838</v>
      </c>
      <c r="BN31" s="31" t="n">
        <f aca="false">$AZ31*100/287.05/(273.15+BN$2)</f>
        <v>1.14854345195279</v>
      </c>
      <c r="BO31" s="31" t="n">
        <f aca="false">$AZ31*100/287.05/(273.15+BO$2)</f>
        <v>1.12895376319357</v>
      </c>
      <c r="BP31" s="31" t="n">
        <f aca="false">$AZ31*100/287.05/(273.15+BP$2)</f>
        <v>1.11002111581484</v>
      </c>
      <c r="BQ31" s="31" t="n">
        <f aca="false">$AZ31*100/287.05/(273.15+BQ$2)</f>
        <v>1.09171299911</v>
      </c>
      <c r="BR31" s="31" t="n">
        <f aca="false">$AZ31*100/287.05/(273.15+BR$2)</f>
        <v>1.07399901242965</v>
      </c>
      <c r="BS31" s="31" t="n">
        <f aca="false">$AZ31*100/287.05/(273.15+BS$2)</f>
        <v>1.05685069672743</v>
      </c>
      <c r="BT31" s="31" t="n">
        <f aca="false">$AZ31*100/287.05/(273.15+BT$2)</f>
        <v>1.04024138199024</v>
      </c>
      <c r="BU31" s="32" t="n">
        <f aca="false">$AZ31*100/287.05/(273.15+BU$2)</f>
        <v>1.02414604883242</v>
      </c>
      <c r="BV31" s="25" t="n">
        <f aca="false">AZ31</f>
        <v>950</v>
      </c>
    </row>
    <row r="32" customFormat="false" ht="13.5" hidden="false" customHeight="true" outlineLevel="0" collapsed="false">
      <c r="A32" s="16" t="n">
        <v>550</v>
      </c>
      <c r="B32" s="26" t="n">
        <f aca="false">$Y$2*EXP(-0.02896*9.81/8.314/(273.15+$Z$2+B$2)*$A32)</f>
        <v>936.130295363437</v>
      </c>
      <c r="C32" s="27" t="n">
        <f aca="false">$Y$2*EXP(-0.02896*9.81/8.314/(273.15+$Z$2+C$2)*$A32)</f>
        <v>937.650682244553</v>
      </c>
      <c r="D32" s="27" t="n">
        <f aca="false">$Y$2*EXP(-0.02896*9.81/8.314/(273.15+$Z$2+D$2)*$A32)</f>
        <v>939.112122242333</v>
      </c>
      <c r="E32" s="27" t="n">
        <f aca="false">$Y$2*EXP(-0.02896*9.81/8.314/(273.15+$Z$2+E$2)*$A32)</f>
        <v>940.517976632731</v>
      </c>
      <c r="F32" s="27" t="n">
        <f aca="false">$Y$2*EXP(-0.02896*9.81/8.314/(273.15+$Z$2+F$2)*$A32)</f>
        <v>941.87135602742</v>
      </c>
      <c r="G32" s="27" t="n">
        <f aca="false">$Y$2*EXP(-0.02896*9.81/8.314/(273.15+$Z$2+G$2)*$A32)</f>
        <v>943.175143301021</v>
      </c>
      <c r="H32" s="27" t="n">
        <f aca="false">$Y$2*EXP(-0.02896*9.81/8.314/(273.15+$Z$2+H$2)*$A32)</f>
        <v>944.432014048315</v>
      </c>
      <c r="I32" s="27" t="n">
        <f aca="false">$Y$2*EXP(-0.02896*9.81/8.314/(273.15+$Z$2+I$2)*$A32)</f>
        <v>945.644454876246</v>
      </c>
      <c r="J32" s="27" t="n">
        <f aca="false">$Y$2*EXP(-0.02896*9.81/8.314/(273.15+$Z$2+J$2)*$A32)</f>
        <v>946.814779793317</v>
      </c>
      <c r="K32" s="27" t="n">
        <f aca="false">$Y$2*EXP(-0.02896*9.81/8.314/(273.15+$Z$2+K$2)*$A32)</f>
        <v>947.945144923238</v>
      </c>
      <c r="L32" s="27" t="n">
        <f aca="false">$Y$2*EXP(-0.02896*9.81/8.314/(273.15+$Z$2+L$2)*$A32)</f>
        <v>949.037561739253</v>
      </c>
      <c r="M32" s="27" t="n">
        <f aca="false">$Y$2*EXP(-0.02896*9.81/8.314/(273.15+$Z$2+M$2)*$A32)</f>
        <v>950.093908989758</v>
      </c>
      <c r="N32" s="27" t="n">
        <f aca="false">$Y$2*EXP(-0.02896*9.81/8.314/(273.15+$Z$2+N$2)*$A32)</f>
        <v>951.115943463677</v>
      </c>
      <c r="O32" s="27" t="n">
        <f aca="false">$Y$2*EXP(-0.02896*9.81/8.314/(273.15+$Z$2+O$2)*$A32)</f>
        <v>952.105309725133</v>
      </c>
      <c r="P32" s="27" t="n">
        <f aca="false">$Y$2*EXP(-0.02896*9.81/8.314/(273.15+$Z$2+P$2)*$A32)</f>
        <v>953.063548930699</v>
      </c>
      <c r="Q32" s="27" t="n">
        <f aca="false">$Y$2*EXP(-0.02896*9.81/8.314/(273.15+$Z$2+Q$2)*$A32)</f>
        <v>953.992106828492</v>
      </c>
      <c r="R32" s="27" t="n">
        <f aca="false">$Y$2*EXP(-0.02896*9.81/8.314/(273.15+$Z$2+R$2)*$A32)</f>
        <v>954.892341026315</v>
      </c>
      <c r="S32" s="27" t="n">
        <f aca="false">$Y$2*EXP(-0.02896*9.81/8.314/(273.15+$Z$2+S$2)*$A32)</f>
        <v>955.765527605559</v>
      </c>
      <c r="T32" s="27" t="n">
        <f aca="false">$Y$2*EXP(-0.02896*9.81/8.314/(273.15+$Z$2+T$2)*$A32)</f>
        <v>956.612867148557</v>
      </c>
      <c r="U32" s="27" t="n">
        <f aca="false">$Y$2*EXP(-0.02896*9.81/8.314/(273.15+$Z$2+U$2)*$A32)</f>
        <v>957.435490239144</v>
      </c>
      <c r="V32" s="28" t="n">
        <f aca="false">$Y$2*EXP(-0.02896*9.81/8.314/(273.15+$Z$2+V$2)*$A32)</f>
        <v>958.234462489387</v>
      </c>
      <c r="W32" s="20" t="n">
        <f aca="false">A32</f>
        <v>550</v>
      </c>
      <c r="X32" s="21"/>
      <c r="Y32" s="29"/>
      <c r="Z32" s="29"/>
      <c r="AA32" s="29"/>
      <c r="AB32" s="16" t="n">
        <v>550</v>
      </c>
      <c r="AC32" s="30" t="n">
        <f aca="false">($Y$2*EXP(-0.02896*9.81/8.314/(273.15+$Z$2+B$2)*$AB32))*100/287.05/(273.15+AC$2)</f>
        <v>1.4614429207234</v>
      </c>
      <c r="AD32" s="31" t="n">
        <f aca="false">($Y$2*EXP(-0.02896*9.81/8.314/(273.15+$Z$2+C$2)*$AB32))*100/287.05/(273.15+AD$2)</f>
        <v>1.43173634455761</v>
      </c>
      <c r="AE32" s="31" t="n">
        <f aca="false">($Y$2*EXP(-0.02896*9.81/8.314/(273.15+$Z$2+D$2)*$AB32))*100/287.05/(273.15+AE$2)</f>
        <v>1.40321583039273</v>
      </c>
      <c r="AF32" s="31" t="n">
        <f aca="false">($Y$2*EXP(-0.02896*9.81/8.314/(273.15+$Z$2+E$2)*$AB32))*100/287.05/(273.15+AF$2)</f>
        <v>1.37581159045751</v>
      </c>
      <c r="AG32" s="31" t="n">
        <f aca="false">($Y$2*EXP(-0.02896*9.81/8.314/(273.15+$Z$2+F$2)*$AB32))*100/287.05/(273.15+AG$2)</f>
        <v>1.34945921814938</v>
      </c>
      <c r="AH32" s="31" t="n">
        <f aca="false">($Y$2*EXP(-0.02896*9.81/8.314/(273.15+$Z$2+G$2)*$AB32))*100/287.05/(273.15+AH$2)</f>
        <v>1.3240991780928</v>
      </c>
      <c r="AI32" s="31" t="n">
        <f aca="false">($Y$2*EXP(-0.02896*9.81/8.314/(273.15+$Z$2+H$2)*$AB32))*100/287.05/(273.15+AI$2)</f>
        <v>1.29967635323001</v>
      </c>
      <c r="AJ32" s="31" t="n">
        <f aca="false">($Y$2*EXP(-0.02896*9.81/8.314/(273.15+$Z$2+I$2)*$AB32))*100/287.05/(273.15+AJ$2)</f>
        <v>1.27613964162316</v>
      </c>
      <c r="AK32" s="31" t="n">
        <f aca="false">($Y$2*EXP(-0.02896*9.81/8.314/(273.15+$Z$2+J$2)*$AB32))*100/287.05/(273.15+AK$2)</f>
        <v>1.25344159670361</v>
      </c>
      <c r="AL32" s="31" t="n">
        <f aca="false">($Y$2*EXP(-0.02896*9.81/8.314/(273.15+$Z$2+K$2)*$AB32))*100/287.05/(273.15+AL$2)</f>
        <v>1.23153810559217</v>
      </c>
      <c r="AM32" s="31" t="n">
        <f aca="false">($Y$2*EXP(-0.02896*9.81/8.314/(273.15+$Z$2+L$2)*$AB32))*100/287.05/(273.15+AM$2)</f>
        <v>1.21038810086273</v>
      </c>
      <c r="AN32" s="31" t="n">
        <f aca="false">($Y$2*EXP(-0.02896*9.81/8.314/(273.15+$Z$2+M$2)*$AB32))*100/287.05/(273.15+AN$2)</f>
        <v>1.18995330175458</v>
      </c>
      <c r="AO32" s="31" t="n">
        <f aca="false">($Y$2*EXP(-0.02896*9.81/8.314/(273.15+$Z$2+N$2)*$AB32))*100/287.05/(273.15+AO$2)</f>
        <v>1.1701979813761</v>
      </c>
      <c r="AP32" s="31" t="n">
        <f aca="false">($Y$2*EXP(-0.02896*9.81/8.314/(273.15+$Z$2+O$2)*$AB32))*100/287.05/(273.15+AP$2)</f>
        <v>1.15108875689924</v>
      </c>
      <c r="AQ32" s="31" t="n">
        <f aca="false">($Y$2*EXP(-0.02896*9.81/8.314/(273.15+$Z$2+P$2)*$AB32))*100/287.05/(273.15+AQ$2)</f>
        <v>1.13259440013467</v>
      </c>
      <c r="AR32" s="31" t="n">
        <f aca="false">($Y$2*EXP(-0.02896*9.81/8.314/(273.15+$Z$2+Q$2)*$AB32))*100/287.05/(273.15+AR$2)</f>
        <v>1.11468566621086</v>
      </c>
      <c r="AS32" s="31" t="n">
        <f aca="false">($Y$2*EXP(-0.02896*9.81/8.314/(273.15+$Z$2+R$2)*$AB32))*100/287.05/(273.15+AS$2)</f>
        <v>1.09733513836737</v>
      </c>
      <c r="AT32" s="31" t="n">
        <f aca="false">($Y$2*EXP(-0.02896*9.81/8.314/(273.15+$Z$2+S$2)*$AB32))*100/287.05/(273.15+AT$2)</f>
        <v>1.0805170871186</v>
      </c>
      <c r="AU32" s="31" t="n">
        <f aca="false">($Y$2*EXP(-0.02896*9.81/8.314/(273.15+$Z$2+T$2)*$AB32))*100/287.05/(273.15+AU$2)</f>
        <v>1.06420734225724</v>
      </c>
      <c r="AV32" s="31" t="n">
        <f aca="false">($Y$2*EXP(-0.02896*9.81/8.314/(273.15+$Z$2+U$2)*$AB32))*100/287.05/(273.15+AV$2)</f>
        <v>1.04838317635039</v>
      </c>
      <c r="AW32" s="32" t="n">
        <f aca="false">($Y$2*EXP(-0.02896*9.81/8.314/(273.15+$Z$2+V$2)*$AB32))*100/287.05/(273.15+AW$2)</f>
        <v>1.03302319854059</v>
      </c>
      <c r="AX32" s="25" t="n">
        <f aca="false">AB32</f>
        <v>550</v>
      </c>
      <c r="AZ32" s="16" t="n">
        <v>955</v>
      </c>
      <c r="BA32" s="30" t="n">
        <f aca="false">$AZ32*100/287.05/(273.15+BA$2)</f>
        <v>1.49090142280782</v>
      </c>
      <c r="BB32" s="31" t="n">
        <f aca="false">$AZ32*100/287.05/(273.15+BB$2)</f>
        <v>1.45822771202965</v>
      </c>
      <c r="BC32" s="31" t="n">
        <f aca="false">$AZ32*100/287.05/(273.15+BC$2)</f>
        <v>1.42695540424433</v>
      </c>
      <c r="BD32" s="31" t="n">
        <f aca="false">$AZ32*100/287.05/(273.15+BD$2)</f>
        <v>1.39699623136496</v>
      </c>
      <c r="BE32" s="31" t="n">
        <f aca="false">$AZ32*100/287.05/(273.15+BE$2)</f>
        <v>1.36826918568606</v>
      </c>
      <c r="BF32" s="31" t="n">
        <f aca="false">$AZ32*100/287.05/(273.15+BF$2)</f>
        <v>1.34069978843266</v>
      </c>
      <c r="BG32" s="31" t="n">
        <f aca="false">$AZ32*100/287.05/(273.15+BG$2)</f>
        <v>1.31421944499137</v>
      </c>
      <c r="BH32" s="31" t="n">
        <f aca="false">$AZ32*100/287.05/(273.15+BH$2)</f>
        <v>1.28876487507095</v>
      </c>
      <c r="BI32" s="31" t="n">
        <f aca="false">$AZ32*100/287.05/(273.15+BI$2)</f>
        <v>1.26427760782658</v>
      </c>
      <c r="BJ32" s="31" t="n">
        <f aca="false">$AZ32*100/287.05/(273.15+BJ$2)</f>
        <v>1.24070353346845</v>
      </c>
      <c r="BK32" s="31" t="n">
        <f aca="false">$AZ32*100/287.05/(273.15+BK$2)</f>
        <v>1.21799250411702</v>
      </c>
      <c r="BL32" s="31" t="n">
        <f aca="false">$AZ32*100/287.05/(273.15+BL$2)</f>
        <v>1.1960979777083</v>
      </c>
      <c r="BM32" s="31" t="n">
        <f aca="false">$AZ32*100/287.05/(273.15+BM$2)</f>
        <v>1.17497669962763</v>
      </c>
      <c r="BN32" s="31" t="n">
        <f aca="false">$AZ32*100/287.05/(273.15+BN$2)</f>
        <v>1.15458841748938</v>
      </c>
      <c r="BO32" s="31" t="n">
        <f aca="false">$AZ32*100/287.05/(273.15+BO$2)</f>
        <v>1.13489562510512</v>
      </c>
      <c r="BP32" s="31" t="n">
        <f aca="false">$AZ32*100/287.05/(273.15+BP$2)</f>
        <v>1.11586333221387</v>
      </c>
      <c r="BQ32" s="31" t="n">
        <f aca="false">$AZ32*100/287.05/(273.15+BQ$2)</f>
        <v>1.09745885700005</v>
      </c>
      <c r="BR32" s="31" t="n">
        <f aca="false">$AZ32*100/287.05/(273.15+BR$2)</f>
        <v>1.07965163881085</v>
      </c>
      <c r="BS32" s="31" t="n">
        <f aca="false">$AZ32*100/287.05/(273.15+BS$2)</f>
        <v>1.06241306881547</v>
      </c>
      <c r="BT32" s="31" t="n">
        <f aca="false">$AZ32*100/287.05/(273.15+BT$2)</f>
        <v>1.04571633663229</v>
      </c>
      <c r="BU32" s="32" t="n">
        <f aca="false">$AZ32*100/287.05/(273.15+BU$2)</f>
        <v>1.02953629119469</v>
      </c>
      <c r="BV32" s="25" t="n">
        <f aca="false">AZ32</f>
        <v>955</v>
      </c>
    </row>
    <row r="33" customFormat="false" ht="13.5" hidden="false" customHeight="true" outlineLevel="0" collapsed="false">
      <c r="A33" s="16" t="n">
        <v>500</v>
      </c>
      <c r="B33" s="26" t="n">
        <f aca="false">$Y$2*EXP(-0.02896*9.81/8.314/(273.15+$Z$2+B$2)*$A33)</f>
        <v>942.870484215028</v>
      </c>
      <c r="C33" s="27" t="n">
        <f aca="false">$Y$2*EXP(-0.02896*9.81/8.314/(273.15+$Z$2+C$2)*$A33)</f>
        <v>944.262503094305</v>
      </c>
      <c r="D33" s="27" t="n">
        <f aca="false">$Y$2*EXP(-0.02896*9.81/8.314/(273.15+$Z$2+D$2)*$A33)</f>
        <v>945.600358637487</v>
      </c>
      <c r="E33" s="27" t="n">
        <f aca="false">$Y$2*EXP(-0.02896*9.81/8.314/(273.15+$Z$2+E$2)*$A33)</f>
        <v>946.887150486571</v>
      </c>
      <c r="F33" s="27" t="n">
        <f aca="false">$Y$2*EXP(-0.02896*9.81/8.314/(273.15+$Z$2+F$2)*$A33)</f>
        <v>948.125746291558</v>
      </c>
      <c r="G33" s="27" t="n">
        <f aca="false">$Y$2*EXP(-0.02896*9.81/8.314/(273.15+$Z$2+G$2)*$A33)</f>
        <v>949.318803007369</v>
      </c>
      <c r="H33" s="27" t="n">
        <f aca="false">$Y$2*EXP(-0.02896*9.81/8.314/(273.15+$Z$2+H$2)*$A33)</f>
        <v>950.468785887933</v>
      </c>
      <c r="I33" s="27" t="n">
        <f aca="false">$Y$2*EXP(-0.02896*9.81/8.314/(273.15+$Z$2+I$2)*$A33)</f>
        <v>951.577985462674</v>
      </c>
      <c r="J33" s="27" t="n">
        <f aca="false">$Y$2*EXP(-0.02896*9.81/8.314/(273.15+$Z$2+J$2)*$A33)</f>
        <v>952.648532740995</v>
      </c>
      <c r="K33" s="27" t="n">
        <f aca="false">$Y$2*EXP(-0.02896*9.81/8.314/(273.15+$Z$2+K$2)*$A33)</f>
        <v>953.682412856767</v>
      </c>
      <c r="L33" s="27" t="n">
        <f aca="false">$Y$2*EXP(-0.02896*9.81/8.314/(273.15+$Z$2+L$2)*$A33)</f>
        <v>954.681477336373</v>
      </c>
      <c r="M33" s="27" t="n">
        <f aca="false">$Y$2*EXP(-0.02896*9.81/8.314/(273.15+$Z$2+M$2)*$A33)</f>
        <v>955.647455149538</v>
      </c>
      <c r="N33" s="27" t="n">
        <f aca="false">$Y$2*EXP(-0.02896*9.81/8.314/(273.15+$Z$2+N$2)*$A33)</f>
        <v>956.581962681541</v>
      </c>
      <c r="O33" s="27" t="n">
        <f aca="false">$Y$2*EXP(-0.02896*9.81/8.314/(273.15+$Z$2+O$2)*$A33)</f>
        <v>957.486512747593</v>
      </c>
      <c r="P33" s="27" t="n">
        <f aca="false">$Y$2*EXP(-0.02896*9.81/8.314/(273.15+$Z$2+P$2)*$A33)</f>
        <v>958.362522755024</v>
      </c>
      <c r="Q33" s="27" t="n">
        <f aca="false">$Y$2*EXP(-0.02896*9.81/8.314/(273.15+$Z$2+Q$2)*$A33)</f>
        <v>959.21132210576</v>
      </c>
      <c r="R33" s="27" t="n">
        <f aca="false">$Y$2*EXP(-0.02896*9.81/8.314/(273.15+$Z$2+R$2)*$A33)</f>
        <v>960.034158920314</v>
      </c>
      <c r="S33" s="27" t="n">
        <f aca="false">$Y$2*EXP(-0.02896*9.81/8.314/(273.15+$Z$2+S$2)*$A33)</f>
        <v>960.832206154728</v>
      </c>
      <c r="T33" s="27" t="n">
        <f aca="false">$Y$2*EXP(-0.02896*9.81/8.314/(273.15+$Z$2+T$2)*$A33)</f>
        <v>961.606567173448</v>
      </c>
      <c r="U33" s="27" t="n">
        <f aca="false">$Y$2*EXP(-0.02896*9.81/8.314/(273.15+$Z$2+U$2)*$A33)</f>
        <v>962.358280833732</v>
      </c>
      <c r="V33" s="28" t="n">
        <f aca="false">$Y$2*EXP(-0.02896*9.81/8.314/(273.15+$Z$2+V$2)*$A33)</f>
        <v>963.088326130835</v>
      </c>
      <c r="W33" s="20" t="n">
        <f aca="false">A33</f>
        <v>500</v>
      </c>
      <c r="X33" s="21"/>
      <c r="Y33" s="29"/>
      <c r="Z33" s="29"/>
      <c r="AA33" s="29"/>
      <c r="AB33" s="16" t="n">
        <v>500</v>
      </c>
      <c r="AC33" s="30" t="n">
        <f aca="false">($Y$2*EXP(-0.02896*9.81/8.314/(273.15+$Z$2+B$2)*$AB33))*100/287.05/(273.15+AC$2)</f>
        <v>1.47196538894208</v>
      </c>
      <c r="AD33" s="31" t="n">
        <f aca="false">($Y$2*EXP(-0.02896*9.81/8.314/(273.15+$Z$2+C$2)*$AB33))*100/287.05/(273.15+AD$2)</f>
        <v>1.44183219836921</v>
      </c>
      <c r="AE33" s="31" t="n">
        <f aca="false">($Y$2*EXP(-0.02896*9.81/8.314/(273.15+$Z$2+D$2)*$AB33))*100/287.05/(273.15+AE$2)</f>
        <v>1.412910515197</v>
      </c>
      <c r="AF33" s="31" t="n">
        <f aca="false">($Y$2*EXP(-0.02896*9.81/8.314/(273.15+$Z$2+E$2)*$AB33))*100/287.05/(273.15+AF$2)</f>
        <v>1.38512856623837</v>
      </c>
      <c r="AG33" s="31" t="n">
        <f aca="false">($Y$2*EXP(-0.02896*9.81/8.314/(273.15+$Z$2+F$2)*$AB33))*100/287.05/(273.15+AG$2)</f>
        <v>1.35842014953543</v>
      </c>
      <c r="AH33" s="31" t="n">
        <f aca="false">($Y$2*EXP(-0.02896*9.81/8.314/(273.15+$Z$2+G$2)*$AB33))*100/287.05/(273.15+AH$2)</f>
        <v>1.33272410298128</v>
      </c>
      <c r="AI33" s="31" t="n">
        <f aca="false">($Y$2*EXP(-0.02896*9.81/8.314/(273.15+$Z$2+H$2)*$AB33))*100/287.05/(273.15+AI$2)</f>
        <v>1.30798383274477</v>
      </c>
      <c r="AJ33" s="31" t="n">
        <f aca="false">($Y$2*EXP(-0.02896*9.81/8.314/(273.15+$Z$2+I$2)*$AB33))*100/287.05/(273.15+AJ$2)</f>
        <v>1.28414689377494</v>
      </c>
      <c r="AK33" s="31" t="n">
        <f aca="false">($Y$2*EXP(-0.02896*9.81/8.314/(273.15+$Z$2+J$2)*$AB33))*100/287.05/(273.15+AK$2)</f>
        <v>1.26116461578355</v>
      </c>
      <c r="AL33" s="31" t="n">
        <f aca="false">($Y$2*EXP(-0.02896*9.81/8.314/(273.15+$Z$2+K$2)*$AB33))*100/287.05/(273.15+AL$2)</f>
        <v>1.23899176904514</v>
      </c>
      <c r="AM33" s="31" t="n">
        <f aca="false">($Y$2*EXP(-0.02896*9.81/8.314/(273.15+$Z$2+L$2)*$AB33))*100/287.05/(273.15+AM$2)</f>
        <v>1.21758626514667</v>
      </c>
      <c r="AN33" s="31" t="n">
        <f aca="false">($Y$2*EXP(-0.02896*9.81/8.314/(273.15+$Z$2+M$2)*$AB33))*100/287.05/(273.15+AN$2)</f>
        <v>1.19690888848843</v>
      </c>
      <c r="AO33" s="31" t="n">
        <f aca="false">($Y$2*EXP(-0.02896*9.81/8.314/(273.15+$Z$2+N$2)*$AB33))*100/287.05/(273.15+AO$2)</f>
        <v>1.17692305490563</v>
      </c>
      <c r="AP33" s="31" t="n">
        <f aca="false">($Y$2*EXP(-0.02896*9.81/8.314/(273.15+$Z$2+O$2)*$AB33))*100/287.05/(273.15+AP$2)</f>
        <v>1.15759459426248</v>
      </c>
      <c r="AQ33" s="31" t="n">
        <f aca="false">($Y$2*EXP(-0.02896*9.81/8.314/(273.15+$Z$2+P$2)*$AB33))*100/287.05/(273.15+AQ$2)</f>
        <v>1.13889155428207</v>
      </c>
      <c r="AR33" s="31" t="n">
        <f aca="false">($Y$2*EXP(-0.02896*9.81/8.314/(273.15+$Z$2+Q$2)*$AB33))*100/287.05/(273.15+AR$2)</f>
        <v>1.12078402322744</v>
      </c>
      <c r="AS33" s="31" t="n">
        <f aca="false">($Y$2*EXP(-0.02896*9.81/8.314/(273.15+$Z$2+R$2)*$AB33))*100/287.05/(273.15+AS$2)</f>
        <v>1.10324396935046</v>
      </c>
      <c r="AT33" s="31" t="n">
        <f aca="false">($Y$2*EXP(-0.02896*9.81/8.314/(273.15+$Z$2+S$2)*$AB33))*100/287.05/(273.15+AT$2)</f>
        <v>1.08624509528503</v>
      </c>
      <c r="AU33" s="31" t="n">
        <f aca="false">($Y$2*EXP(-0.02896*9.81/8.314/(273.15+$Z$2+T$2)*$AB33))*100/287.05/(273.15+AU$2)</f>
        <v>1.06976270578414</v>
      </c>
      <c r="AV33" s="31" t="n">
        <f aca="false">($Y$2*EXP(-0.02896*9.81/8.314/(273.15+$Z$2+U$2)*$AB33))*100/287.05/(273.15+AV$2)</f>
        <v>1.05377358739393</v>
      </c>
      <c r="AW33" s="32" t="n">
        <f aca="false">($Y$2*EXP(-0.02896*9.81/8.314/(273.15+$Z$2+V$2)*$AB33))*100/287.05/(273.15+AW$2)</f>
        <v>1.03825589882476</v>
      </c>
      <c r="AX33" s="25" t="n">
        <f aca="false">AB33</f>
        <v>500</v>
      </c>
      <c r="AZ33" s="16" t="n">
        <v>960</v>
      </c>
      <c r="BA33" s="30" t="n">
        <f aca="false">$AZ33*100/287.05/(273.15+BA$2)</f>
        <v>1.49870718941938</v>
      </c>
      <c r="BB33" s="31" t="n">
        <f aca="false">$AZ33*100/287.05/(273.15+BB$2)</f>
        <v>1.46586241209263</v>
      </c>
      <c r="BC33" s="31" t="n">
        <f aca="false">$AZ33*100/287.05/(273.15+BC$2)</f>
        <v>1.43442637494718</v>
      </c>
      <c r="BD33" s="31" t="n">
        <f aca="false">$AZ33*100/287.05/(273.15+BD$2)</f>
        <v>1.40431034775954</v>
      </c>
      <c r="BE33" s="31" t="n">
        <f aca="false">$AZ33*100/287.05/(273.15+BE$2)</f>
        <v>1.37543289870012</v>
      </c>
      <c r="BF33" s="31" t="n">
        <f aca="false">$AZ33*100/287.05/(273.15+BF$2)</f>
        <v>1.34771915905273</v>
      </c>
      <c r="BG33" s="31" t="n">
        <f aca="false">$AZ33*100/287.05/(273.15+BG$2)</f>
        <v>1.32110017506986</v>
      </c>
      <c r="BH33" s="31" t="n">
        <f aca="false">$AZ33*100/287.05/(273.15+BH$2)</f>
        <v>1.29551233514985</v>
      </c>
      <c r="BI33" s="31" t="n">
        <f aca="false">$AZ33*100/287.05/(273.15+BI$2)</f>
        <v>1.27089686231782</v>
      </c>
      <c r="BJ33" s="31" t="n">
        <f aca="false">$AZ33*100/287.05/(273.15+BJ$2)</f>
        <v>1.24719936348661</v>
      </c>
      <c r="BK33" s="31" t="n">
        <f aca="false">$AZ33*100/287.05/(273.15+BK$2)</f>
        <v>1.22436942822235</v>
      </c>
      <c r="BL33" s="31" t="n">
        <f aca="false">$AZ33*100/287.05/(273.15+BL$2)</f>
        <v>1.20236027078531</v>
      </c>
      <c r="BM33" s="31" t="n">
        <f aca="false">$AZ33*100/287.05/(273.15+BM$2)</f>
        <v>1.18112841009689</v>
      </c>
      <c r="BN33" s="31" t="n">
        <f aca="false">$AZ33*100/287.05/(273.15+BN$2)</f>
        <v>1.16063338302597</v>
      </c>
      <c r="BO33" s="31" t="n">
        <f aca="false">$AZ33*100/287.05/(273.15+BO$2)</f>
        <v>1.14083748701666</v>
      </c>
      <c r="BP33" s="31" t="n">
        <f aca="false">$AZ33*100/287.05/(273.15+BP$2)</f>
        <v>1.12170554861289</v>
      </c>
      <c r="BQ33" s="31" t="n">
        <f aca="false">$AZ33*100/287.05/(273.15+BQ$2)</f>
        <v>1.1032047148901</v>
      </c>
      <c r="BR33" s="31" t="n">
        <f aca="false">$AZ33*100/287.05/(273.15+BR$2)</f>
        <v>1.08530426519206</v>
      </c>
      <c r="BS33" s="31" t="n">
        <f aca="false">$AZ33*100/287.05/(273.15+BS$2)</f>
        <v>1.06797544090351</v>
      </c>
      <c r="BT33" s="31" t="n">
        <f aca="false">$AZ33*100/287.05/(273.15+BT$2)</f>
        <v>1.05119129127435</v>
      </c>
      <c r="BU33" s="32" t="n">
        <f aca="false">$AZ33*100/287.05/(273.15+BU$2)</f>
        <v>1.03492653355697</v>
      </c>
      <c r="BV33" s="25" t="n">
        <f aca="false">AZ33</f>
        <v>960</v>
      </c>
    </row>
    <row r="34" customFormat="false" ht="13.5" hidden="false" customHeight="true" outlineLevel="0" collapsed="false">
      <c r="A34" s="16" t="n">
        <v>450</v>
      </c>
      <c r="B34" s="26" t="n">
        <f aca="false">$Y$2*EXP(-0.02896*9.81/8.314/(273.15+$Z$2+B$2)*$A34)</f>
        <v>949.659202791573</v>
      </c>
      <c r="C34" s="27" t="n">
        <f aca="false">$Y$2*EXP(-0.02896*9.81/8.314/(273.15+$Z$2+C$2)*$A34)</f>
        <v>950.920947037046</v>
      </c>
      <c r="D34" s="27" t="n">
        <f aca="false">$Y$2*EXP(-0.02896*9.81/8.314/(273.15+$Z$2+D$2)*$A34)</f>
        <v>952.133421641223</v>
      </c>
      <c r="E34" s="27" t="n">
        <f aca="false">$Y$2*EXP(-0.02896*9.81/8.314/(273.15+$Z$2+E$2)*$A34)</f>
        <v>953.299456291728</v>
      </c>
      <c r="F34" s="27" t="n">
        <f aca="false">$Y$2*EXP(-0.02896*9.81/8.314/(273.15+$Z$2+F$2)*$A34)</f>
        <v>954.421668127206</v>
      </c>
      <c r="G34" s="27" t="n">
        <f aca="false">$Y$2*EXP(-0.02896*9.81/8.314/(273.15+$Z$2+G$2)*$A34)</f>
        <v>955.502481319863</v>
      </c>
      <c r="H34" s="27" t="n">
        <f aca="false">$Y$2*EXP(-0.02896*9.81/8.314/(273.15+$Z$2+H$2)*$A34)</f>
        <v>956.544144532848</v>
      </c>
      <c r="I34" s="27" t="n">
        <f aca="false">$Y$2*EXP(-0.02896*9.81/8.314/(273.15+$Z$2+I$2)*$A34)</f>
        <v>957.548746516684</v>
      </c>
      <c r="J34" s="27" t="n">
        <f aca="false">$Y$2*EXP(-0.02896*9.81/8.314/(273.15+$Z$2+J$2)*$A34)</f>
        <v>958.518230072073</v>
      </c>
      <c r="K34" s="27" t="n">
        <f aca="false">$Y$2*EXP(-0.02896*9.81/8.314/(273.15+$Z$2+K$2)*$A34)</f>
        <v>959.45440457523</v>
      </c>
      <c r="L34" s="27" t="n">
        <f aca="false">$Y$2*EXP(-0.02896*9.81/8.314/(273.15+$Z$2+L$2)*$A34)</f>
        <v>960.358957235425</v>
      </c>
      <c r="M34" s="27" t="n">
        <f aca="false">$Y$2*EXP(-0.02896*9.81/8.314/(273.15+$Z$2+M$2)*$A34)</f>
        <v>961.233463231932</v>
      </c>
      <c r="N34" s="27" t="n">
        <f aca="false">$Y$2*EXP(-0.02896*9.81/8.314/(273.15+$Z$2+N$2)*$A34)</f>
        <v>962.079394858356</v>
      </c>
      <c r="O34" s="27" t="n">
        <f aca="false">$Y$2*EXP(-0.02896*9.81/8.314/(273.15+$Z$2+O$2)*$A34)</f>
        <v>962.89812978589</v>
      </c>
      <c r="P34" s="27" t="n">
        <f aca="false">$Y$2*EXP(-0.02896*9.81/8.314/(273.15+$Z$2+P$2)*$A34)</f>
        <v>963.690958542953</v>
      </c>
      <c r="Q34" s="27" t="n">
        <f aca="false">$Y$2*EXP(-0.02896*9.81/8.314/(273.15+$Z$2+Q$2)*$A34)</f>
        <v>964.459091296541</v>
      </c>
      <c r="R34" s="27" t="n">
        <f aca="false">$Y$2*EXP(-0.02896*9.81/8.314/(273.15+$Z$2+R$2)*$A34)</f>
        <v>965.203664010156</v>
      </c>
      <c r="S34" s="27" t="n">
        <f aca="false">$Y$2*EXP(-0.02896*9.81/8.314/(273.15+$Z$2+S$2)*$A34)</f>
        <v>965.925744044163</v>
      </c>
      <c r="T34" s="27" t="n">
        <f aca="false">$Y$2*EXP(-0.02896*9.81/8.314/(273.15+$Z$2+T$2)*$A34)</f>
        <v>966.626335256584</v>
      </c>
      <c r="U34" s="27" t="n">
        <f aca="false">$Y$2*EXP(-0.02896*9.81/8.314/(273.15+$Z$2+U$2)*$A34)</f>
        <v>967.306382655536</v>
      </c>
      <c r="V34" s="28" t="n">
        <f aca="false">$Y$2*EXP(-0.02896*9.81/8.314/(273.15+$Z$2+V$2)*$A34)</f>
        <v>967.966776648639</v>
      </c>
      <c r="W34" s="20" t="n">
        <f aca="false">A34</f>
        <v>450</v>
      </c>
      <c r="X34" s="21"/>
      <c r="Y34" s="29"/>
      <c r="Z34" s="29"/>
      <c r="AA34" s="29"/>
      <c r="AB34" s="16" t="n">
        <v>450</v>
      </c>
      <c r="AC34" s="30" t="n">
        <f aca="false">($Y$2*EXP(-0.02896*9.81/8.314/(273.15+$Z$2+B$2)*$AB34))*100/287.05/(273.15+AC$2)</f>
        <v>1.48256361950209</v>
      </c>
      <c r="AD34" s="31" t="n">
        <f aca="false">($Y$2*EXP(-0.02896*9.81/8.314/(273.15+$Z$2+C$2)*$AB34))*100/287.05/(273.15+AD$2)</f>
        <v>1.45199924284701</v>
      </c>
      <c r="AE34" s="31" t="n">
        <f aca="false">($Y$2*EXP(-0.02896*9.81/8.314/(273.15+$Z$2+D$2)*$AB34))*100/287.05/(273.15+AE$2)</f>
        <v>1.42267217965716</v>
      </c>
      <c r="AF34" s="31" t="n">
        <f aca="false">($Y$2*EXP(-0.02896*9.81/8.314/(273.15+$Z$2+E$2)*$AB34))*100/287.05/(273.15+AF$2)</f>
        <v>1.39450863644168</v>
      </c>
      <c r="AG34" s="31" t="n">
        <f aca="false">($Y$2*EXP(-0.02896*9.81/8.314/(273.15+$Z$2+F$2)*$AB34))*100/287.05/(273.15+AG$2)</f>
        <v>1.36744058497334</v>
      </c>
      <c r="AH34" s="31" t="n">
        <f aca="false">($Y$2*EXP(-0.02896*9.81/8.314/(273.15+$Z$2+G$2)*$AB34))*100/287.05/(273.15+AH$2)</f>
        <v>1.34140520895542</v>
      </c>
      <c r="AI34" s="31" t="n">
        <f aca="false">($Y$2*EXP(-0.02896*9.81/8.314/(273.15+$Z$2+H$2)*$AB34))*100/287.05/(273.15+AI$2)</f>
        <v>1.31634441333791</v>
      </c>
      <c r="AJ34" s="31" t="n">
        <f aca="false">($Y$2*EXP(-0.02896*9.81/8.314/(273.15+$Z$2+I$2)*$AB34))*100/287.05/(273.15+AJ$2)</f>
        <v>1.29220438814546</v>
      </c>
      <c r="AK34" s="31" t="n">
        <f aca="false">($Y$2*EXP(-0.02896*9.81/8.314/(273.15+$Z$2+J$2)*$AB34))*100/287.05/(273.15+AK$2)</f>
        <v>1.26893521986774</v>
      </c>
      <c r="AL34" s="31" t="n">
        <f aca="false">($Y$2*EXP(-0.02896*9.81/8.314/(273.15+$Z$2+K$2)*$AB34))*100/287.05/(273.15+AL$2)</f>
        <v>1.24649054445901</v>
      </c>
      <c r="AM34" s="31" t="n">
        <f aca="false">($Y$2*EXP(-0.02896*9.81/8.314/(273.15+$Z$2+L$2)*$AB34))*100/287.05/(273.15+AM$2)</f>
        <v>1.22482723683182</v>
      </c>
      <c r="AN34" s="31" t="n">
        <f aca="false">($Y$2*EXP(-0.02896*9.81/8.314/(273.15+$Z$2+M$2)*$AB34))*100/287.05/(273.15+AN$2)</f>
        <v>1.20390513243692</v>
      </c>
      <c r="AO34" s="31" t="n">
        <f aca="false">($Y$2*EXP(-0.02896*9.81/8.314/(273.15+$Z$2+N$2)*$AB34))*100/287.05/(273.15+AO$2)</f>
        <v>1.18368677712086</v>
      </c>
      <c r="AP34" s="31" t="n">
        <f aca="false">($Y$2*EXP(-0.02896*9.81/8.314/(273.15+$Z$2+O$2)*$AB34))*100/287.05/(273.15+AP$2)</f>
        <v>1.16413720196123</v>
      </c>
      <c r="AQ34" s="31" t="n">
        <f aca="false">($Y$2*EXP(-0.02896*9.81/8.314/(273.15+$Z$2+P$2)*$AB34))*100/287.05/(273.15+AQ$2)</f>
        <v>1.14522372021335</v>
      </c>
      <c r="AR34" s="31" t="n">
        <f aca="false">($Y$2*EXP(-0.02896*9.81/8.314/(273.15+$Z$2+Q$2)*$AB34))*100/287.05/(273.15+AR$2)</f>
        <v>1.12691574387237</v>
      </c>
      <c r="AS34" s="31" t="n">
        <f aca="false">($Y$2*EXP(-0.02896*9.81/8.314/(273.15+$Z$2+R$2)*$AB34))*100/287.05/(273.15+AS$2)</f>
        <v>1.10918461767209</v>
      </c>
      <c r="AT34" s="31" t="n">
        <f aca="false">($Y$2*EXP(-0.02896*9.81/8.314/(273.15+$Z$2+S$2)*$AB34))*100/287.05/(273.15+AT$2)</f>
        <v>1.09200346861453</v>
      </c>
      <c r="AU34" s="31" t="n">
        <f aca="false">($Y$2*EXP(-0.02896*9.81/8.314/(273.15+$Z$2+T$2)*$AB34))*100/287.05/(273.15+AU$2)</f>
        <v>1.07534706935895</v>
      </c>
      <c r="AV34" s="31" t="n">
        <f aca="false">($Y$2*EXP(-0.02896*9.81/8.314/(273.15+$Z$2+U$2)*$AB34))*100/287.05/(273.15+AV$2)</f>
        <v>1.05919171400166</v>
      </c>
      <c r="AW34" s="32" t="n">
        <f aca="false">($Y$2*EXP(-0.02896*9.81/8.314/(273.15+$Z$2+V$2)*$AB34))*100/287.05/(273.15+AW$2)</f>
        <v>1.04351510495342</v>
      </c>
      <c r="AX34" s="25" t="n">
        <f aca="false">AB34</f>
        <v>450</v>
      </c>
      <c r="AZ34" s="16" t="n">
        <v>965</v>
      </c>
      <c r="BA34" s="30" t="n">
        <f aca="false">$AZ34*100/287.05/(273.15+BA$2)</f>
        <v>1.50651295603094</v>
      </c>
      <c r="BB34" s="31" t="n">
        <f aca="false">$AZ34*100/287.05/(273.15+BB$2)</f>
        <v>1.47349711215561</v>
      </c>
      <c r="BC34" s="31" t="n">
        <f aca="false">$AZ34*100/287.05/(273.15+BC$2)</f>
        <v>1.44189734565003</v>
      </c>
      <c r="BD34" s="31" t="n">
        <f aca="false">$AZ34*100/287.05/(273.15+BD$2)</f>
        <v>1.41162446415412</v>
      </c>
      <c r="BE34" s="31" t="n">
        <f aca="false">$AZ34*100/287.05/(273.15+BE$2)</f>
        <v>1.38259661171418</v>
      </c>
      <c r="BF34" s="31" t="n">
        <f aca="false">$AZ34*100/287.05/(273.15+BF$2)</f>
        <v>1.35473852967279</v>
      </c>
      <c r="BG34" s="31" t="n">
        <f aca="false">$AZ34*100/287.05/(273.15+BG$2)</f>
        <v>1.32798090514834</v>
      </c>
      <c r="BH34" s="31" t="n">
        <f aca="false">$AZ34*100/287.05/(273.15+BH$2)</f>
        <v>1.30225979522876</v>
      </c>
      <c r="BI34" s="31" t="n">
        <f aca="false">$AZ34*100/287.05/(273.15+BI$2)</f>
        <v>1.27751611680906</v>
      </c>
      <c r="BJ34" s="31" t="n">
        <f aca="false">$AZ34*100/287.05/(273.15+BJ$2)</f>
        <v>1.25369519350477</v>
      </c>
      <c r="BK34" s="31" t="n">
        <f aca="false">$AZ34*100/287.05/(273.15+BK$2)</f>
        <v>1.23074635232767</v>
      </c>
      <c r="BL34" s="31" t="n">
        <f aca="false">$AZ34*100/287.05/(273.15+BL$2)</f>
        <v>1.20862256386232</v>
      </c>
      <c r="BM34" s="31" t="n">
        <f aca="false">$AZ34*100/287.05/(273.15+BM$2)</f>
        <v>1.18728012056614</v>
      </c>
      <c r="BN34" s="31" t="n">
        <f aca="false">$AZ34*100/287.05/(273.15+BN$2)</f>
        <v>1.16667834856257</v>
      </c>
      <c r="BO34" s="31" t="n">
        <f aca="false">$AZ34*100/287.05/(273.15+BO$2)</f>
        <v>1.14677934892821</v>
      </c>
      <c r="BP34" s="31" t="n">
        <f aca="false">$AZ34*100/287.05/(273.15+BP$2)</f>
        <v>1.12754776501192</v>
      </c>
      <c r="BQ34" s="31" t="n">
        <f aca="false">$AZ34*100/287.05/(273.15+BQ$2)</f>
        <v>1.10895057278015</v>
      </c>
      <c r="BR34" s="31" t="n">
        <f aca="false">$AZ34*100/287.05/(273.15+BR$2)</f>
        <v>1.09095689157327</v>
      </c>
      <c r="BS34" s="31" t="n">
        <f aca="false">$AZ34*100/287.05/(273.15+BS$2)</f>
        <v>1.07353781299155</v>
      </c>
      <c r="BT34" s="31" t="n">
        <f aca="false">$AZ34*100/287.05/(273.15+BT$2)</f>
        <v>1.0566662459164</v>
      </c>
      <c r="BU34" s="32" t="n">
        <f aca="false">$AZ34*100/287.05/(273.15+BU$2)</f>
        <v>1.04031677591924</v>
      </c>
      <c r="BV34" s="25" t="n">
        <f aca="false">AZ34</f>
        <v>965</v>
      </c>
    </row>
    <row r="35" customFormat="false" ht="13.5" hidden="false" customHeight="true" outlineLevel="0" collapsed="false">
      <c r="A35" s="16" t="n">
        <v>400</v>
      </c>
      <c r="B35" s="26" t="n">
        <f aca="false">$Y$2*EXP(-0.02896*9.81/8.314/(273.15+$Z$2+B$2)*$A35)</f>
        <v>956.496800509722</v>
      </c>
      <c r="C35" s="27" t="n">
        <f aca="false">$Y$2*EXP(-0.02896*9.81/8.314/(273.15+$Z$2+C$2)*$A35)</f>
        <v>957.626342834375</v>
      </c>
      <c r="D35" s="27" t="n">
        <f aca="false">$Y$2*EXP(-0.02896*9.81/8.314/(273.15+$Z$2+D$2)*$A35)</f>
        <v>958.711620956321</v>
      </c>
      <c r="E35" s="27" t="n">
        <f aca="false">$Y$2*EXP(-0.02896*9.81/8.314/(273.15+$Z$2+E$2)*$A35)</f>
        <v>959.755186137138</v>
      </c>
      <c r="F35" s="27" t="n">
        <f aca="false">$Y$2*EXP(-0.02896*9.81/8.314/(273.15+$Z$2+F$2)*$A35)</f>
        <v>960.75939732007</v>
      </c>
      <c r="G35" s="27" t="n">
        <f aca="false">$Y$2*EXP(-0.02896*9.81/8.314/(273.15+$Z$2+G$2)*$A35)</f>
        <v>961.726438911933</v>
      </c>
      <c r="H35" s="27" t="n">
        <f aca="false">$Y$2*EXP(-0.02896*9.81/8.314/(273.15+$Z$2+H$2)*$A35)</f>
        <v>962.658336628386</v>
      </c>
      <c r="I35" s="27" t="n">
        <f aca="false">$Y$2*EXP(-0.02896*9.81/8.314/(273.15+$Z$2+I$2)*$A35)</f>
        <v>963.556971644167</v>
      </c>
      <c r="J35" s="27" t="n">
        <f aca="false">$Y$2*EXP(-0.02896*9.81/8.314/(273.15+$Z$2+J$2)*$A35)</f>
        <v>964.424093256112</v>
      </c>
      <c r="K35" s="27" t="n">
        <f aca="false">$Y$2*EXP(-0.02896*9.81/8.314/(273.15+$Z$2+K$2)*$A35)</f>
        <v>965.261330238104</v>
      </c>
      <c r="L35" s="27" t="n">
        <f aca="false">$Y$2*EXP(-0.02896*9.81/8.314/(273.15+$Z$2+L$2)*$A35)</f>
        <v>966.070201042931</v>
      </c>
      <c r="M35" s="27" t="n">
        <f aca="false">$Y$2*EXP(-0.02896*9.81/8.314/(273.15+$Z$2+M$2)*$A35)</f>
        <v>966.852122985325</v>
      </c>
      <c r="N35" s="27" t="n">
        <f aca="false">$Y$2*EXP(-0.02896*9.81/8.314/(273.15+$Z$2+N$2)*$A35)</f>
        <v>967.608420522941</v>
      </c>
      <c r="O35" s="27" t="n">
        <f aca="false">$Y$2*EXP(-0.02896*9.81/8.314/(273.15+$Z$2+O$2)*$A35)</f>
        <v>968.340332736969</v>
      </c>
      <c r="P35" s="27" t="n">
        <f aca="false">$Y$2*EXP(-0.02896*9.81/8.314/(273.15+$Z$2+P$2)*$A35)</f>
        <v>969.049020101164</v>
      </c>
      <c r="Q35" s="27" t="n">
        <f aca="false">$Y$2*EXP(-0.02896*9.81/8.314/(273.15+$Z$2+Q$2)*$A35)</f>
        <v>969.735570617034</v>
      </c>
      <c r="R35" s="27" t="n">
        <f aca="false">$Y$2*EXP(-0.02896*9.81/8.314/(273.15+$Z$2+R$2)*$A35)</f>
        <v>970.401005383348</v>
      </c>
      <c r="S35" s="27" t="n">
        <f aca="false">$Y$2*EXP(-0.02896*9.81/8.314/(273.15+$Z$2+S$2)*$A35)</f>
        <v>971.046283659878</v>
      </c>
      <c r="T35" s="27" t="n">
        <f aca="false">$Y$2*EXP(-0.02896*9.81/8.314/(273.15+$Z$2+T$2)*$A35)</f>
        <v>971.672307478157</v>
      </c>
      <c r="U35" s="27" t="n">
        <f aca="false">$Y$2*EXP(-0.02896*9.81/8.314/(273.15+$Z$2+U$2)*$A35)</f>
        <v>972.279925845827</v>
      </c>
      <c r="V35" s="28" t="n">
        <f aca="false">$Y$2*EXP(-0.02896*9.81/8.314/(273.15+$Z$2+V$2)*$A35)</f>
        <v>972.869938585748</v>
      </c>
      <c r="W35" s="20" t="n">
        <f aca="false">A35</f>
        <v>400</v>
      </c>
      <c r="X35" s="21"/>
      <c r="Y35" s="29"/>
      <c r="Z35" s="29"/>
      <c r="AA35" s="29"/>
      <c r="AB35" s="16" t="n">
        <v>400</v>
      </c>
      <c r="AC35" s="30" t="n">
        <f aca="false">($Y$2*EXP(-0.02896*9.81/8.314/(273.15+$Z$2+B$2)*$AB35))*100/287.05/(273.15+AC$2)</f>
        <v>1.49323815789641</v>
      </c>
      <c r="AD35" s="31" t="n">
        <f aca="false">($Y$2*EXP(-0.02896*9.81/8.314/(273.15+$Z$2+C$2)*$AB35))*100/287.05/(273.15+AD$2)</f>
        <v>1.46223797999025</v>
      </c>
      <c r="AE35" s="31" t="n">
        <f aca="false">($Y$2*EXP(-0.02896*9.81/8.314/(273.15+$Z$2+D$2)*$AB35))*100/287.05/(273.15+AE$2)</f>
        <v>1.43250128652928</v>
      </c>
      <c r="AF35" s="31" t="n">
        <f aca="false">($Y$2*EXP(-0.02896*9.81/8.314/(273.15+$Z$2+E$2)*$AB35))*100/287.05/(273.15+AF$2)</f>
        <v>1.40395222834194</v>
      </c>
      <c r="AG35" s="31" t="n">
        <f aca="false">($Y$2*EXP(-0.02896*9.81/8.314/(273.15+$Z$2+F$2)*$AB35))*100/287.05/(273.15+AG$2)</f>
        <v>1.37652091959305</v>
      </c>
      <c r="AH35" s="31" t="n">
        <f aca="false">($Y$2*EXP(-0.02896*9.81/8.314/(273.15+$Z$2+G$2)*$AB35))*100/287.05/(273.15+AH$2)</f>
        <v>1.35014286196788</v>
      </c>
      <c r="AI35" s="31" t="n">
        <f aca="false">($Y$2*EXP(-0.02896*9.81/8.314/(273.15+$Z$2+H$2)*$AB35))*100/287.05/(273.15+AI$2)</f>
        <v>1.32475843442939</v>
      </c>
      <c r="AJ35" s="31" t="n">
        <f aca="false">($Y$2*EXP(-0.02896*9.81/8.314/(273.15+$Z$2+I$2)*$AB35))*100/287.05/(273.15+AJ$2)</f>
        <v>1.30031243998401</v>
      </c>
      <c r="AK35" s="31" t="n">
        <f aca="false">($Y$2*EXP(-0.02896*9.81/8.314/(273.15+$Z$2+J$2)*$AB35))*100/287.05/(273.15+AK$2)</f>
        <v>1.27675370214885</v>
      </c>
      <c r="AL35" s="31" t="n">
        <f aca="false">($Y$2*EXP(-0.02896*9.81/8.314/(273.15+$Z$2+K$2)*$AB35))*100/287.05/(273.15+AL$2)</f>
        <v>1.25403470486583</v>
      </c>
      <c r="AM35" s="31" t="n">
        <f aca="false">($Y$2*EXP(-0.02896*9.81/8.314/(273.15+$Z$2+L$2)*$AB35))*100/287.05/(273.15+AM$2)</f>
        <v>1.23211127049331</v>
      </c>
      <c r="AN35" s="31" t="n">
        <f aca="false">($Y$2*EXP(-0.02896*9.81/8.314/(273.15+$Z$2+M$2)*$AB35))*100/287.05/(273.15+AN$2)</f>
        <v>1.21094227125207</v>
      </c>
      <c r="AO35" s="31" t="n">
        <f aca="false">($Y$2*EXP(-0.02896*9.81/8.314/(273.15+$Z$2+N$2)*$AB35))*100/287.05/(273.15+AO$2)</f>
        <v>1.19048937013398</v>
      </c>
      <c r="AP35" s="31" t="n">
        <f aca="false">($Y$2*EXP(-0.02896*9.81/8.314/(273.15+$Z$2+O$2)*$AB35))*100/287.05/(273.15+AP$2)</f>
        <v>1.17071678781771</v>
      </c>
      <c r="AQ35" s="31" t="n">
        <f aca="false">($Y$2*EXP(-0.02896*9.81/8.314/(273.15+$Z$2+P$2)*$AB35))*100/287.05/(273.15+AQ$2)</f>
        <v>1.15159109259184</v>
      </c>
      <c r="AR35" s="31" t="n">
        <f aca="false">($Y$2*EXP(-0.02896*9.81/8.314/(273.15+$Z$2+Q$2)*$AB35))*100/287.05/(273.15+AR$2)</f>
        <v>1.13308101067543</v>
      </c>
      <c r="AS35" s="31" t="n">
        <f aca="false">($Y$2*EXP(-0.02896*9.81/8.314/(273.15+$Z$2+R$2)*$AB35))*100/287.05/(273.15+AS$2)</f>
        <v>1.11515725465938</v>
      </c>
      <c r="AT35" s="31" t="n">
        <f aca="false">($Y$2*EXP(-0.02896*9.81/8.314/(273.15+$Z$2+S$2)*$AB35))*100/287.05/(273.15+AT$2)</f>
        <v>1.09779236807809</v>
      </c>
      <c r="AU35" s="31" t="n">
        <f aca="false">($Y$2*EXP(-0.02896*9.81/8.314/(273.15+$Z$2+T$2)*$AB35))*100/287.05/(273.15+AU$2)</f>
        <v>1.08096058436741</v>
      </c>
      <c r="AV35" s="31" t="n">
        <f aca="false">($Y$2*EXP(-0.02896*9.81/8.314/(273.15+$Z$2+U$2)*$AB35))*100/287.05/(273.15+AV$2)</f>
        <v>1.06463769867709</v>
      </c>
      <c r="AW35" s="32" t="n">
        <f aca="false">($Y$2*EXP(-0.02896*9.81/8.314/(273.15+$Z$2+V$2)*$AB35))*100/287.05/(273.15+AW$2)</f>
        <v>1.04880095118993</v>
      </c>
      <c r="AX35" s="25" t="n">
        <f aca="false">AB35</f>
        <v>400</v>
      </c>
      <c r="AZ35" s="16" t="n">
        <v>970</v>
      </c>
      <c r="BA35" s="30" t="n">
        <f aca="false">$AZ35*100/287.05/(273.15+BA$2)</f>
        <v>1.5143187226425</v>
      </c>
      <c r="BB35" s="31" t="n">
        <f aca="false">$AZ35*100/287.05/(273.15+BB$2)</f>
        <v>1.4811318122186</v>
      </c>
      <c r="BC35" s="31" t="n">
        <f aca="false">$AZ35*100/287.05/(273.15+BC$2)</f>
        <v>1.44936831635288</v>
      </c>
      <c r="BD35" s="31" t="n">
        <f aca="false">$AZ35*100/287.05/(273.15+BD$2)</f>
        <v>1.4189385805487</v>
      </c>
      <c r="BE35" s="31" t="n">
        <f aca="false">$AZ35*100/287.05/(273.15+BE$2)</f>
        <v>1.38976032472825</v>
      </c>
      <c r="BF35" s="31" t="n">
        <f aca="false">$AZ35*100/287.05/(273.15+BF$2)</f>
        <v>1.36175790029286</v>
      </c>
      <c r="BG35" s="31" t="n">
        <f aca="false">$AZ35*100/287.05/(273.15+BG$2)</f>
        <v>1.33486163522683</v>
      </c>
      <c r="BH35" s="31" t="n">
        <f aca="false">$AZ35*100/287.05/(273.15+BH$2)</f>
        <v>1.30900725530766</v>
      </c>
      <c r="BI35" s="31" t="n">
        <f aca="false">$AZ35*100/287.05/(273.15+BI$2)</f>
        <v>1.2841353713003</v>
      </c>
      <c r="BJ35" s="31" t="n">
        <f aca="false">$AZ35*100/287.05/(273.15+BJ$2)</f>
        <v>1.26019102352293</v>
      </c>
      <c r="BK35" s="31" t="n">
        <f aca="false">$AZ35*100/287.05/(273.15+BK$2)</f>
        <v>1.237123276433</v>
      </c>
      <c r="BL35" s="31" t="n">
        <f aca="false">$AZ35*100/287.05/(273.15+BL$2)</f>
        <v>1.21488485693932</v>
      </c>
      <c r="BM35" s="31" t="n">
        <f aca="false">$AZ35*100/287.05/(273.15+BM$2)</f>
        <v>1.1934318310354</v>
      </c>
      <c r="BN35" s="31" t="n">
        <f aca="false">$AZ35*100/287.05/(273.15+BN$2)</f>
        <v>1.17272331409916</v>
      </c>
      <c r="BO35" s="31" t="n">
        <f aca="false">$AZ35*100/287.05/(273.15+BO$2)</f>
        <v>1.15272121083975</v>
      </c>
      <c r="BP35" s="31" t="n">
        <f aca="false">$AZ35*100/287.05/(273.15+BP$2)</f>
        <v>1.13338998141094</v>
      </c>
      <c r="BQ35" s="31" t="n">
        <f aca="false">$AZ35*100/287.05/(273.15+BQ$2)</f>
        <v>1.11469643067021</v>
      </c>
      <c r="BR35" s="31" t="n">
        <f aca="false">$AZ35*100/287.05/(273.15+BR$2)</f>
        <v>1.09660951795448</v>
      </c>
      <c r="BS35" s="31" t="n">
        <f aca="false">$AZ35*100/287.05/(273.15+BS$2)</f>
        <v>1.07910018507959</v>
      </c>
      <c r="BT35" s="31" t="n">
        <f aca="false">$AZ35*100/287.05/(273.15+BT$2)</f>
        <v>1.06214120055846</v>
      </c>
      <c r="BU35" s="32" t="n">
        <f aca="false">$AZ35*100/287.05/(273.15+BU$2)</f>
        <v>1.04570701828152</v>
      </c>
      <c r="BV35" s="25" t="n">
        <f aca="false">AZ35</f>
        <v>970</v>
      </c>
    </row>
    <row r="36" customFormat="false" ht="13.5" hidden="false" customHeight="true" outlineLevel="0" collapsed="false">
      <c r="A36" s="16" t="n">
        <v>350</v>
      </c>
      <c r="B36" s="26" t="n">
        <f aca="false">$Y$2*EXP(-0.02896*9.81/8.314/(273.15+$Z$2+B$2)*$A36)</f>
        <v>963.383629301942</v>
      </c>
      <c r="C36" s="27" t="n">
        <f aca="false">$Y$2*EXP(-0.02896*9.81/8.314/(273.15+$Z$2+C$2)*$A36)</f>
        <v>964.379021566147</v>
      </c>
      <c r="D36" s="27" t="n">
        <f aca="false">$Y$2*EXP(-0.02896*9.81/8.314/(273.15+$Z$2+D$2)*$A36)</f>
        <v>965.335268425265</v>
      </c>
      <c r="E36" s="27" t="n">
        <f aca="false">$Y$2*EXP(-0.02896*9.81/8.314/(273.15+$Z$2+E$2)*$A36)</f>
        <v>966.254634089763</v>
      </c>
      <c r="F36" s="27" t="n">
        <f aca="false">$Y$2*EXP(-0.02896*9.81/8.314/(273.15+$Z$2+F$2)*$A36)</f>
        <v>967.139211487179</v>
      </c>
      <c r="G36" s="27" t="n">
        <f aca="false">$Y$2*EXP(-0.02896*9.81/8.314/(273.15+$Z$2+G$2)*$A36)</f>
        <v>967.990938154983</v>
      </c>
      <c r="H36" s="27" t="n">
        <f aca="false">$Y$2*EXP(-0.02896*9.81/8.314/(273.15+$Z$2+H$2)*$A36)</f>
        <v>968.811610396415</v>
      </c>
      <c r="I36" s="27" t="n">
        <f aca="false">$Y$2*EXP(-0.02896*9.81/8.314/(273.15+$Z$2+I$2)*$A36)</f>
        <v>969.602895916801</v>
      </c>
      <c r="J36" s="27" t="n">
        <f aca="false">$Y$2*EXP(-0.02896*9.81/8.314/(273.15+$Z$2+J$2)*$A36)</f>
        <v>970.366345127245</v>
      </c>
      <c r="K36" s="27" t="n">
        <f aca="false">$Y$2*EXP(-0.02896*9.81/8.314/(273.15+$Z$2+K$2)*$A36)</f>
        <v>971.103401276823</v>
      </c>
      <c r="L36" s="27" t="n">
        <f aca="false">$Y$2*EXP(-0.02896*9.81/8.314/(273.15+$Z$2+L$2)*$A36)</f>
        <v>971.815409552473</v>
      </c>
      <c r="M36" s="27" t="n">
        <f aca="false">$Y$2*EXP(-0.02896*9.81/8.314/(273.15+$Z$2+M$2)*$A36)</f>
        <v>972.503625267231</v>
      </c>
      <c r="N36" s="27" t="n">
        <f aca="false">$Y$2*EXP(-0.02896*9.81/8.314/(273.15+$Z$2+N$2)*$A36)</f>
        <v>973.169221241605</v>
      </c>
      <c r="O36" s="27" t="n">
        <f aca="false">$Y$2*EXP(-0.02896*9.81/8.314/(273.15+$Z$2+O$2)*$A36)</f>
        <v>973.81329446932</v>
      </c>
      <c r="P36" s="27" t="n">
        <f aca="false">$Y$2*EXP(-0.02896*9.81/8.314/(273.15+$Z$2+P$2)*$A36)</f>
        <v>974.43687214709</v>
      </c>
      <c r="Q36" s="27" t="n">
        <f aca="false">$Y$2*EXP(-0.02896*9.81/8.314/(273.15+$Z$2+Q$2)*$A36)</f>
        <v>975.040917138087</v>
      </c>
      <c r="R36" s="27" t="n">
        <f aca="false">$Y$2*EXP(-0.02896*9.81/8.314/(273.15+$Z$2+R$2)*$A36)</f>
        <v>975.626332930191</v>
      </c>
      <c r="S36" s="27" t="n">
        <f aca="false">$Y$2*EXP(-0.02896*9.81/8.314/(273.15+$Z$2+S$2)*$A36)</f>
        <v>976.193968142698</v>
      </c>
      <c r="T36" s="27" t="n">
        <f aca="false">$Y$2*EXP(-0.02896*9.81/8.314/(273.15+$Z$2+T$2)*$A36)</f>
        <v>976.744620628725</v>
      </c>
      <c r="U36" s="27" t="n">
        <f aca="false">$Y$2*EXP(-0.02896*9.81/8.314/(273.15+$Z$2+U$2)*$A36)</f>
        <v>977.279041215014</v>
      </c>
      <c r="V36" s="28" t="n">
        <f aca="false">$Y$2*EXP(-0.02896*9.81/8.314/(273.15+$Z$2+V$2)*$A36)</f>
        <v>977.797937115974</v>
      </c>
      <c r="W36" s="20" t="n">
        <f aca="false">A36</f>
        <v>350</v>
      </c>
      <c r="X36" s="21"/>
      <c r="Y36" s="29"/>
      <c r="Z36" s="29"/>
      <c r="AA36" s="29"/>
      <c r="AB36" s="16" t="n">
        <v>350</v>
      </c>
      <c r="AC36" s="30" t="n">
        <f aca="false">($Y$2*EXP(-0.02896*9.81/8.314/(273.15+$Z$2+B$2)*$AB36))*100/287.05/(273.15+AC$2)</f>
        <v>1.50398955354558</v>
      </c>
      <c r="AD36" s="31" t="n">
        <f aca="false">($Y$2*EXP(-0.02896*9.81/8.314/(273.15+$Z$2+C$2)*$AB36))*100/287.05/(273.15+AD$2)</f>
        <v>1.47254891533801</v>
      </c>
      <c r="AE36" s="31" t="n">
        <f aca="false">($Y$2*EXP(-0.02896*9.81/8.314/(273.15+$Z$2+D$2)*$AB36))*100/287.05/(273.15+AE$2)</f>
        <v>1.44239830176657</v>
      </c>
      <c r="AF36" s="31" t="n">
        <f aca="false">($Y$2*EXP(-0.02896*9.81/8.314/(273.15+$Z$2+E$2)*$AB36))*100/287.05/(273.15+AF$2)</f>
        <v>1.41345977210715</v>
      </c>
      <c r="AG36" s="31" t="n">
        <f aca="false">($Y$2*EXP(-0.02896*9.81/8.314/(273.15+$Z$2+F$2)*$AB36))*100/287.05/(273.15+AG$2)</f>
        <v>1.38566155114829</v>
      </c>
      <c r="AH36" s="31" t="n">
        <f aca="false">($Y$2*EXP(-0.02896*9.81/8.314/(273.15+$Z$2+G$2)*$AB36))*100/287.05/(273.15+AH$2)</f>
        <v>1.3589374303551</v>
      </c>
      <c r="AI36" s="31" t="n">
        <f aca="false">($Y$2*EXP(-0.02896*9.81/8.314/(273.15+$Z$2+H$2)*$AB36))*100/287.05/(273.15+AI$2)</f>
        <v>1.33322623760876</v>
      </c>
      <c r="AJ36" s="31" t="n">
        <f aca="false">($Y$2*EXP(-0.02896*9.81/8.314/(273.15+$Z$2+I$2)*$AB36))*100/287.05/(273.15+AJ$2)</f>
        <v>1.30847136651795</v>
      </c>
      <c r="AK36" s="31" t="n">
        <f aca="false">($Y$2*EXP(-0.02896*9.81/8.314/(273.15+$Z$2+J$2)*$AB36))*100/287.05/(273.15+AK$2)</f>
        <v>1.28462035762607</v>
      </c>
      <c r="AL36" s="31" t="n">
        <f aca="false">($Y$2*EXP(-0.02896*9.81/8.314/(273.15+$Z$2+K$2)*$AB36))*100/287.05/(273.15+AL$2)</f>
        <v>1.26162452495014</v>
      </c>
      <c r="AM36" s="31" t="n">
        <f aca="false">($Y$2*EXP(-0.02896*9.81/8.314/(273.15+$Z$2+L$2)*$AB36))*100/287.05/(273.15+AM$2)</f>
        <v>1.23943862222024</v>
      </c>
      <c r="AN36" s="31" t="n">
        <f aca="false">($Y$2*EXP(-0.02896*9.81/8.314/(273.15+$Z$2+M$2)*$AB36))*100/287.05/(273.15+AN$2)</f>
        <v>1.218020543975</v>
      </c>
      <c r="AO36" s="31" t="n">
        <f aca="false">($Y$2*EXP(-0.02896*9.81/8.314/(273.15+$Z$2+N$2)*$AB36))*100/287.05/(273.15+AO$2)</f>
        <v>1.19733105733367</v>
      </c>
      <c r="AP36" s="31" t="n">
        <f aca="false">($Y$2*EXP(-0.02896*9.81/8.314/(273.15+$Z$2+O$2)*$AB36))*100/287.05/(273.15+AP$2)</f>
        <v>1.17733356082874</v>
      </c>
      <c r="AQ36" s="31" t="n">
        <f aca="false">($Y$2*EXP(-0.02896*9.81/8.314/(273.15+$Z$2+P$2)*$AB36))*100/287.05/(273.15+AQ$2)</f>
        <v>1.15799386716319</v>
      </c>
      <c r="AR36" s="31" t="n">
        <f aca="false">($Y$2*EXP(-0.02896*9.81/8.314/(273.15+$Z$2+Q$2)*$AB36))*100/287.05/(273.15+AR$2)</f>
        <v>1.139280007165</v>
      </c>
      <c r="AS36" s="31" t="n">
        <f aca="false">($Y$2*EXP(-0.02896*9.81/8.314/(273.15+$Z$2+R$2)*$AB36))*100/287.05/(273.15+AS$2)</f>
        <v>1.12116205256201</v>
      </c>
      <c r="AT36" s="31" t="n">
        <f aca="false">($Y$2*EXP(-0.02896*9.81/8.314/(273.15+$Z$2+S$2)*$AB36))*100/287.05/(273.15+AT$2)</f>
        <v>1.10361195550004</v>
      </c>
      <c r="AU36" s="31" t="n">
        <f aca="false">($Y$2*EXP(-0.02896*9.81/8.314/(273.15+$Z$2+T$2)*$AB36))*100/287.05/(273.15+AU$2)</f>
        <v>1.08660340298551</v>
      </c>
      <c r="AV36" s="31" t="n">
        <f aca="false">($Y$2*EXP(-0.02896*9.81/8.314/(273.15+$Z$2+U$2)*$AB36))*100/287.05/(273.15+AV$2)</f>
        <v>1.07011168465643</v>
      </c>
      <c r="AW36" s="32" t="n">
        <f aca="false">($Y$2*EXP(-0.02896*9.81/8.314/(273.15+$Z$2+V$2)*$AB36))*100/287.05/(273.15+AW$2)</f>
        <v>1.0541135724777</v>
      </c>
      <c r="AX36" s="25" t="n">
        <f aca="false">AB36</f>
        <v>350</v>
      </c>
      <c r="AZ36" s="16" t="n">
        <v>975</v>
      </c>
      <c r="BA36" s="30" t="n">
        <f aca="false">$AZ36*100/287.05/(273.15+BA$2)</f>
        <v>1.52212448925405</v>
      </c>
      <c r="BB36" s="31" t="n">
        <f aca="false">$AZ36*100/287.05/(273.15+BB$2)</f>
        <v>1.48876651228158</v>
      </c>
      <c r="BC36" s="31" t="n">
        <f aca="false">$AZ36*100/287.05/(273.15+BC$2)</f>
        <v>1.45683928705573</v>
      </c>
      <c r="BD36" s="31" t="n">
        <f aca="false">$AZ36*100/287.05/(273.15+BD$2)</f>
        <v>1.42625269694328</v>
      </c>
      <c r="BE36" s="31" t="n">
        <f aca="false">$AZ36*100/287.05/(273.15+BE$2)</f>
        <v>1.39692403774231</v>
      </c>
      <c r="BF36" s="31" t="n">
        <f aca="false">$AZ36*100/287.05/(273.15+BF$2)</f>
        <v>1.36877727091293</v>
      </c>
      <c r="BG36" s="31" t="n">
        <f aca="false">$AZ36*100/287.05/(273.15+BG$2)</f>
        <v>1.34174236530532</v>
      </c>
      <c r="BH36" s="31" t="n">
        <f aca="false">$AZ36*100/287.05/(273.15+BH$2)</f>
        <v>1.31575471538657</v>
      </c>
      <c r="BI36" s="31" t="n">
        <f aca="false">$AZ36*100/287.05/(273.15+BI$2)</f>
        <v>1.29075462579153</v>
      </c>
      <c r="BJ36" s="31" t="n">
        <f aca="false">$AZ36*100/287.05/(273.15+BJ$2)</f>
        <v>1.26668685354109</v>
      </c>
      <c r="BK36" s="31" t="n">
        <f aca="false">$AZ36*100/287.05/(273.15+BK$2)</f>
        <v>1.24350020053832</v>
      </c>
      <c r="BL36" s="31" t="n">
        <f aca="false">$AZ36*100/287.05/(273.15+BL$2)</f>
        <v>1.22114715001633</v>
      </c>
      <c r="BM36" s="31" t="n">
        <f aca="false">$AZ36*100/287.05/(273.15+BM$2)</f>
        <v>1.19958354150465</v>
      </c>
      <c r="BN36" s="31" t="n">
        <f aca="false">$AZ36*100/287.05/(273.15+BN$2)</f>
        <v>1.17876827963575</v>
      </c>
      <c r="BO36" s="31" t="n">
        <f aca="false">$AZ36*100/287.05/(273.15+BO$2)</f>
        <v>1.1586630727513</v>
      </c>
      <c r="BP36" s="31" t="n">
        <f aca="false">$AZ36*100/287.05/(273.15+BP$2)</f>
        <v>1.13923219780997</v>
      </c>
      <c r="BQ36" s="31" t="n">
        <f aca="false">$AZ36*100/287.05/(273.15+BQ$2)</f>
        <v>1.12044228856026</v>
      </c>
      <c r="BR36" s="31" t="n">
        <f aca="false">$AZ36*100/287.05/(273.15+BR$2)</f>
        <v>1.10226214433569</v>
      </c>
      <c r="BS36" s="31" t="n">
        <f aca="false">$AZ36*100/287.05/(273.15+BS$2)</f>
        <v>1.08466255716763</v>
      </c>
      <c r="BT36" s="31" t="n">
        <f aca="false">$AZ36*100/287.05/(273.15+BT$2)</f>
        <v>1.06761615520051</v>
      </c>
      <c r="BU36" s="32" t="n">
        <f aca="false">$AZ36*100/287.05/(273.15+BU$2)</f>
        <v>1.0510972606438</v>
      </c>
      <c r="BV36" s="25" t="n">
        <f aca="false">AZ36</f>
        <v>975</v>
      </c>
    </row>
    <row r="37" customFormat="false" ht="13.5" hidden="false" customHeight="true" outlineLevel="0" collapsed="false">
      <c r="A37" s="16" t="n">
        <v>300</v>
      </c>
      <c r="B37" s="26" t="n">
        <f aca="false">$Y$2*EXP(-0.02896*9.81/8.314/(273.15+$Z$2+B$2)*$A37)</f>
        <v>970.320043634634</v>
      </c>
      <c r="C37" s="27" t="n">
        <f aca="false">$Y$2*EXP(-0.02896*9.81/8.314/(273.15+$Z$2+C$2)*$A37)</f>
        <v>971.179316646817</v>
      </c>
      <c r="D37" s="27" t="n">
        <f aca="false">$Y$2*EXP(-0.02896*9.81/8.314/(273.15+$Z$2+D$2)*$A37)</f>
        <v>972.004678045031</v>
      </c>
      <c r="E37" s="27" t="n">
        <f aca="false">$Y$2*EXP(-0.02896*9.81/8.314/(273.15+$Z$2+E$2)*$A37)</f>
        <v>972.798096207977</v>
      </c>
      <c r="F37" s="27" t="n">
        <f aca="false">$Y$2*EXP(-0.02896*9.81/8.314/(273.15+$Z$2+F$2)*$A37)</f>
        <v>973.561390089047</v>
      </c>
      <c r="G37" s="27" t="n">
        <f aca="false">$Y$2*EXP(-0.02896*9.81/8.314/(273.15+$Z$2+G$2)*$A37)</f>
        <v>974.296243129453</v>
      </c>
      <c r="H37" s="27" t="n">
        <f aca="false">$Y$2*EXP(-0.02896*9.81/8.314/(273.15+$Z$2+H$2)*$A37)</f>
        <v>975.004215645432</v>
      </c>
      <c r="I37" s="27" t="n">
        <f aca="false">$Y$2*EXP(-0.02896*9.81/8.314/(273.15+$Z$2+I$2)*$A37)</f>
        <v>975.686755881236</v>
      </c>
      <c r="J37" s="27" t="n">
        <f aca="false">$Y$2*EXP(-0.02896*9.81/8.314/(273.15+$Z$2+J$2)*$A37)</f>
        <v>976.345209892589</v>
      </c>
      <c r="K37" s="27" t="n">
        <f aca="false">$Y$2*EXP(-0.02896*9.81/8.314/(273.15+$Z$2+K$2)*$A37)</f>
        <v>976.980830402469</v>
      </c>
      <c r="L37" s="27" t="n">
        <f aca="false">$Y$2*EXP(-0.02896*9.81/8.314/(273.15+$Z$2+L$2)*$A37)</f>
        <v>977.594784751746</v>
      </c>
      <c r="M37" s="27" t="n">
        <f aca="false">$Y$2*EXP(-0.02896*9.81/8.314/(273.15+$Z$2+M$2)*$A37)</f>
        <v>978.188162050777</v>
      </c>
      <c r="N37" s="27" t="n">
        <f aca="false">$Y$2*EXP(-0.02896*9.81/8.314/(273.15+$Z$2+N$2)*$A37)</f>
        <v>978.76197962411</v>
      </c>
      <c r="O37" s="27" t="n">
        <f aca="false">$Y$2*EXP(-0.02896*9.81/8.314/(273.15+$Z$2+O$2)*$A37)</f>
        <v>979.317188828466</v>
      </c>
      <c r="P37" s="27" t="n">
        <f aca="false">$Y$2*EXP(-0.02896*9.81/8.314/(273.15+$Z$2+P$2)*$A37)</f>
        <v>979.854680313982</v>
      </c>
      <c r="Q37" s="27" t="n">
        <f aca="false">$Y$2*EXP(-0.02896*9.81/8.314/(273.15+$Z$2+Q$2)*$A37)</f>
        <v>980.375288789867</v>
      </c>
      <c r="R37" s="27" t="n">
        <f aca="false">$Y$2*EXP(-0.02896*9.81/8.314/(273.15+$Z$2+R$2)*$A37)</f>
        <v>980.879797348102</v>
      </c>
      <c r="S37" s="27" t="n">
        <f aca="false">$Y$2*EXP(-0.02896*9.81/8.314/(273.15+$Z$2+S$2)*$A37)</f>
        <v>981.368941392265</v>
      </c>
      <c r="T37" s="27" t="n">
        <f aca="false">$Y$2*EXP(-0.02896*9.81/8.314/(273.15+$Z$2+T$2)*$A37)</f>
        <v>981.843412212916</v>
      </c>
      <c r="U37" s="27" t="n">
        <f aca="false">$Y$2*EXP(-0.02896*9.81/8.314/(273.15+$Z$2+U$2)*$A37)</f>
        <v>982.30386024609</v>
      </c>
      <c r="V37" s="28" t="n">
        <f aca="false">$Y$2*EXP(-0.02896*9.81/8.314/(273.15+$Z$2+V$2)*$A37)</f>
        <v>982.750898047185</v>
      </c>
      <c r="W37" s="20" t="n">
        <f aca="false">A37</f>
        <v>300</v>
      </c>
      <c r="X37" s="21"/>
      <c r="Y37" s="29"/>
      <c r="Z37" s="29"/>
      <c r="AA37" s="29"/>
      <c r="AB37" s="16" t="n">
        <v>300</v>
      </c>
      <c r="AC37" s="30" t="n">
        <f aca="false">($Y$2*EXP(-0.02896*9.81/8.314/(273.15+$Z$2+B$2)*$AB37))*100/287.05/(273.15+AC$2)</f>
        <v>1.51481835982599</v>
      </c>
      <c r="AD37" s="31" t="n">
        <f aca="false">($Y$2*EXP(-0.02896*9.81/8.314/(273.15+$Z$2+C$2)*$AB37))*100/287.05/(273.15+AD$2)</f>
        <v>1.48293255799414</v>
      </c>
      <c r="AE37" s="31" t="n">
        <f aca="false">($Y$2*EXP(-0.02896*9.81/8.314/(273.15+$Z$2+D$2)*$AB37))*100/287.05/(273.15+AE$2)</f>
        <v>1.45236369454149</v>
      </c>
      <c r="AF37" s="31" t="n">
        <f aca="false">($Y$2*EXP(-0.02896*9.81/8.314/(273.15+$Z$2+E$2)*$AB37))*100/287.05/(273.15+AF$2)</f>
        <v>1.42303170081838</v>
      </c>
      <c r="AG37" s="31" t="n">
        <f aca="false">($Y$2*EXP(-0.02896*9.81/8.314/(273.15+$Z$2+F$2)*$AB37))*100/287.05/(273.15+AG$2)</f>
        <v>1.39486288003406</v>
      </c>
      <c r="AH37" s="31" t="n">
        <f aca="false">($Y$2*EXP(-0.02896*9.81/8.314/(273.15+$Z$2+G$2)*$AB37))*100/287.05/(273.15+AH$2)</f>
        <v>1.36778928485277</v>
      </c>
      <c r="AI37" s="31" t="n">
        <f aca="false">($Y$2*EXP(-0.02896*9.81/8.314/(273.15+$Z$2+H$2)*$AB37))*100/287.05/(273.15+AI$2)</f>
        <v>1.34174816664899</v>
      </c>
      <c r="AJ37" s="31" t="n">
        <f aca="false">($Y$2*EXP(-0.02896*9.81/8.314/(273.15+$Z$2+I$2)*$AB37))*100/287.05/(273.15+AJ$2)</f>
        <v>1.31668148696509</v>
      </c>
      <c r="AK37" s="31" t="n">
        <f aca="false">($Y$2*EXP(-0.02896*9.81/8.314/(273.15+$Z$2+J$2)*$AB37))*100/287.05/(273.15+AK$2)</f>
        <v>1.29253548311617</v>
      </c>
      <c r="AL37" s="31" t="n">
        <f aca="false">($Y$2*EXP(-0.02896*9.81/8.314/(273.15+$Z$2+K$2)*$AB37))*100/287.05/(273.15+AL$2)</f>
        <v>1.26926028105893</v>
      </c>
      <c r="AM37" s="31" t="n">
        <f aca="false">($Y$2*EXP(-0.02896*9.81/8.314/(273.15+$Z$2+L$2)*$AB37))*100/287.05/(273.15+AM$2)</f>
        <v>1.24680954962463</v>
      </c>
      <c r="AN37" s="31" t="n">
        <f aca="false">($Y$2*EXP(-0.02896*9.81/8.314/(273.15+$Z$2+M$2)*$AB37))*100/287.05/(273.15+AN$2)</f>
        <v>1.22514019104412</v>
      </c>
      <c r="AO37" s="31" t="n">
        <f aca="false">($Y$2*EXP(-0.02896*9.81/8.314/(273.15+$Z$2+N$2)*$AB37))*100/287.05/(273.15+AO$2)</f>
        <v>1.2042120633924</v>
      </c>
      <c r="AP37" s="31" t="n">
        <f aca="false">($Y$2*EXP(-0.02896*9.81/8.314/(273.15+$Z$2+O$2)*$AB37))*100/287.05/(273.15+AP$2)</f>
        <v>1.18398773117236</v>
      </c>
      <c r="AQ37" s="31" t="n">
        <f aca="false">($Y$2*EXP(-0.02896*9.81/8.314/(273.15+$Z$2+P$2)*$AB37))*100/287.05/(273.15+AQ$2)</f>
        <v>1.16443224076137</v>
      </c>
      <c r="AR37" s="31" t="n">
        <f aca="false">($Y$2*EXP(-0.02896*9.81/8.314/(273.15+$Z$2+Q$2)*$AB37))*100/287.05/(273.15+AR$2)</f>
        <v>1.1455129178735</v>
      </c>
      <c r="AS37" s="31" t="n">
        <f aca="false">($Y$2*EXP(-0.02896*9.81/8.314/(273.15+$Z$2+R$2)*$AB37))*100/287.05/(273.15+AS$2)</f>
        <v>1.12719918455716</v>
      </c>
      <c r="AT37" s="31" t="n">
        <f aca="false">($Y$2*EXP(-0.02896*9.81/8.314/(273.15+$Z$2+S$2)*$AB37))*100/287.05/(273.15+AT$2)</f>
        <v>1.10946239356255</v>
      </c>
      <c r="AU37" s="31" t="n">
        <f aca="false">($Y$2*EXP(-0.02896*9.81/8.314/(273.15+$Z$2+T$2)*$AB37))*100/287.05/(273.15+AU$2)</f>
        <v>1.09227567818364</v>
      </c>
      <c r="AV37" s="31" t="n">
        <f aca="false">($Y$2*EXP(-0.02896*9.81/8.314/(273.15+$Z$2+U$2)*$AB37))*100/287.05/(273.15+AV$2)</f>
        <v>1.07561381591236</v>
      </c>
      <c r="AW37" s="32" t="n">
        <f aca="false">($Y$2*EXP(-0.02896*9.81/8.314/(273.15+$Z$2+V$2)*$AB37))*100/287.05/(273.15+AW$2)</f>
        <v>1.05945310444372</v>
      </c>
      <c r="AX37" s="25" t="n">
        <f aca="false">AB37</f>
        <v>300</v>
      </c>
      <c r="AZ37" s="16" t="n">
        <v>980</v>
      </c>
      <c r="BA37" s="30" t="n">
        <f aca="false">$AZ37*100/287.05/(273.15+BA$2)</f>
        <v>1.52993025586561</v>
      </c>
      <c r="BB37" s="31" t="n">
        <f aca="false">$AZ37*100/287.05/(273.15+BB$2)</f>
        <v>1.49640121234456</v>
      </c>
      <c r="BC37" s="31" t="n">
        <f aca="false">$AZ37*100/287.05/(273.15+BC$2)</f>
        <v>1.46431025775858</v>
      </c>
      <c r="BD37" s="31" t="n">
        <f aca="false">$AZ37*100/287.05/(273.15+BD$2)</f>
        <v>1.43356681333786</v>
      </c>
      <c r="BE37" s="31" t="n">
        <f aca="false">$AZ37*100/287.05/(273.15+BE$2)</f>
        <v>1.40408775075637</v>
      </c>
      <c r="BF37" s="31" t="n">
        <f aca="false">$AZ37*100/287.05/(273.15+BF$2)</f>
        <v>1.37579664153299</v>
      </c>
      <c r="BG37" s="31" t="n">
        <f aca="false">$AZ37*100/287.05/(273.15+BG$2)</f>
        <v>1.34862309538381</v>
      </c>
      <c r="BH37" s="31" t="n">
        <f aca="false">$AZ37*100/287.05/(273.15+BH$2)</f>
        <v>1.32250217546547</v>
      </c>
      <c r="BI37" s="31" t="n">
        <f aca="false">$AZ37*100/287.05/(273.15+BI$2)</f>
        <v>1.29737388028277</v>
      </c>
      <c r="BJ37" s="31" t="n">
        <f aca="false">$AZ37*100/287.05/(273.15+BJ$2)</f>
        <v>1.27318268355925</v>
      </c>
      <c r="BK37" s="31" t="n">
        <f aca="false">$AZ37*100/287.05/(273.15+BK$2)</f>
        <v>1.24987712464365</v>
      </c>
      <c r="BL37" s="31" t="n">
        <f aca="false">$AZ37*100/287.05/(273.15+BL$2)</f>
        <v>1.22740944309334</v>
      </c>
      <c r="BM37" s="31" t="n">
        <f aca="false">$AZ37*100/287.05/(273.15+BM$2)</f>
        <v>1.20573525197391</v>
      </c>
      <c r="BN37" s="31" t="n">
        <f aca="false">$AZ37*100/287.05/(273.15+BN$2)</f>
        <v>1.18481324517235</v>
      </c>
      <c r="BO37" s="31" t="n">
        <f aca="false">$AZ37*100/287.05/(273.15+BO$2)</f>
        <v>1.16460493466284</v>
      </c>
      <c r="BP37" s="31" t="n">
        <f aca="false">$AZ37*100/287.05/(273.15+BP$2)</f>
        <v>1.14507441420899</v>
      </c>
      <c r="BQ37" s="31" t="n">
        <f aca="false">$AZ37*100/287.05/(273.15+BQ$2)</f>
        <v>1.12618814645031</v>
      </c>
      <c r="BR37" s="31" t="n">
        <f aca="false">$AZ37*100/287.05/(273.15+BR$2)</f>
        <v>1.1079147707169</v>
      </c>
      <c r="BS37" s="31" t="n">
        <f aca="false">$AZ37*100/287.05/(273.15+BS$2)</f>
        <v>1.09022492925567</v>
      </c>
      <c r="BT37" s="31" t="n">
        <f aca="false">$AZ37*100/287.05/(273.15+BT$2)</f>
        <v>1.07309110984256</v>
      </c>
      <c r="BU37" s="32" t="n">
        <f aca="false">$AZ37*100/287.05/(273.15+BU$2)</f>
        <v>1.05648750300607</v>
      </c>
      <c r="BV37" s="25" t="n">
        <f aca="false">AZ37</f>
        <v>980</v>
      </c>
    </row>
    <row r="38" customFormat="false" ht="13.5" hidden="false" customHeight="true" outlineLevel="0" collapsed="false">
      <c r="A38" s="16" t="n">
        <v>250</v>
      </c>
      <c r="B38" s="26" t="n">
        <f aca="false">$Y$2*EXP(-0.02896*9.81/8.314/(273.15+$Z$2+B$2)*$A38)</f>
        <v>977.306400526377</v>
      </c>
      <c r="C38" s="27" t="n">
        <f aca="false">$Y$2*EXP(-0.02896*9.81/8.314/(273.15+$Z$2+C$2)*$A38)</f>
        <v>978.027563841905</v>
      </c>
      <c r="D38" s="27" t="n">
        <f aca="false">$Y$2*EXP(-0.02896*9.81/8.314/(273.15+$Z$2+D$2)*$A38)</f>
        <v>978.720165981969</v>
      </c>
      <c r="E38" s="27" t="n">
        <f aca="false">$Y$2*EXP(-0.02896*9.81/8.314/(273.15+$Z$2+E$2)*$A38)</f>
        <v>979.385870555062</v>
      </c>
      <c r="F38" s="27" t="n">
        <f aca="false">$Y$2*EXP(-0.02896*9.81/8.314/(273.15+$Z$2+F$2)*$A38)</f>
        <v>980.026214441914</v>
      </c>
      <c r="G38" s="27" t="n">
        <f aca="false">$Y$2*EXP(-0.02896*9.81/8.314/(273.15+$Z$2+G$2)*$A38)</f>
        <v>980.642619635953</v>
      </c>
      <c r="H38" s="27" t="n">
        <f aca="false">$Y$2*EXP(-0.02896*9.81/8.314/(273.15+$Z$2+H$2)*$A38)</f>
        <v>981.236403780697</v>
      </c>
      <c r="I38" s="27" t="n">
        <f aca="false">$Y$2*EXP(-0.02896*9.81/8.314/(273.15+$Z$2+I$2)*$A38)</f>
        <v>981.80878956836</v>
      </c>
      <c r="J38" s="27" t="n">
        <f aca="false">$Y$2*EXP(-0.02896*9.81/8.314/(273.15+$Z$2+J$2)*$A38)</f>
        <v>982.360913140699</v>
      </c>
      <c r="K38" s="27" t="n">
        <f aca="false">$Y$2*EXP(-0.02896*9.81/8.314/(273.15+$Z$2+K$2)*$A38)</f>
        <v>982.893831613519</v>
      </c>
      <c r="L38" s="27" t="n">
        <f aca="false">$Y$2*EXP(-0.02896*9.81/8.314/(273.15+$Z$2+L$2)*$A38)</f>
        <v>983.408529829666</v>
      </c>
      <c r="M38" s="27" t="n">
        <f aca="false">$Y$2*EXP(-0.02896*9.81/8.314/(273.15+$Z$2+M$2)*$A38)</f>
        <v>983.905926431223</v>
      </c>
      <c r="N38" s="27" t="n">
        <f aca="false">$Y$2*EXP(-0.02896*9.81/8.314/(273.15+$Z$2+N$2)*$A38)</f>
        <v>984.386879329667</v>
      </c>
      <c r="O38" s="27" t="n">
        <f aca="false">$Y$2*EXP(-0.02896*9.81/8.314/(273.15+$Z$2+O$2)*$A38)</f>
        <v>984.85219064249</v>
      </c>
      <c r="P38" s="27" t="n">
        <f aca="false">$Y$2*EXP(-0.02896*9.81/8.314/(273.15+$Z$2+P$2)*$A38)</f>
        <v>985.302611156004</v>
      </c>
      <c r="Q38" s="27" t="n">
        <f aca="false">$Y$2*EXP(-0.02896*9.81/8.314/(273.15+$Z$2+Q$2)*$A38)</f>
        <v>985.738844366567</v>
      </c>
      <c r="R38" s="27" t="n">
        <f aca="false">$Y$2*EXP(-0.02896*9.81/8.314/(273.15+$Z$2+R$2)*$A38)</f>
        <v>986.161550145957</v>
      </c>
      <c r="S38" s="27" t="n">
        <f aca="false">$Y$2*EXP(-0.02896*9.81/8.314/(273.15+$Z$2+S$2)*$A38)</f>
        <v>986.571348071056</v>
      </c>
      <c r="T38" s="27" t="n">
        <f aca="false">$Y$2*EXP(-0.02896*9.81/8.314/(273.15+$Z$2+T$2)*$A38)</f>
        <v>986.96882045316</v>
      </c>
      <c r="U38" s="27" t="n">
        <f aca="false">$Y$2*EXP(-0.02896*9.81/8.314/(273.15+$Z$2+U$2)*$A38)</f>
        <v>987.354515098083</v>
      </c>
      <c r="V38" s="28" t="n">
        <f aca="false">$Y$2*EXP(-0.02896*9.81/8.314/(273.15+$Z$2+V$2)*$A38)</f>
        <v>987.728947824521</v>
      </c>
      <c r="W38" s="20" t="n">
        <f aca="false">A38</f>
        <v>250</v>
      </c>
      <c r="X38" s="21"/>
      <c r="Y38" s="29"/>
      <c r="Z38" s="29"/>
      <c r="AA38" s="29"/>
      <c r="AB38" s="16" t="n">
        <v>250</v>
      </c>
      <c r="AC38" s="30" t="n">
        <f aca="false">($Y$2*EXP(-0.02896*9.81/8.314/(273.15+$Z$2+B$2)*$AB38))*100/287.05/(273.15+AC$2)</f>
        <v>1.52572513409839</v>
      </c>
      <c r="AD38" s="31" t="n">
        <f aca="false">($Y$2*EXP(-0.02896*9.81/8.314/(273.15+$Z$2+C$2)*$AB38))*100/287.05/(273.15+AD$2)</f>
        <v>1.49338942065247</v>
      </c>
      <c r="AE38" s="31" t="n">
        <f aca="false">($Y$2*EXP(-0.02896*9.81/8.314/(273.15+$Z$2+D$2)*$AB38))*100/287.05/(273.15+AE$2)</f>
        <v>1.46239793726793</v>
      </c>
      <c r="AF38" s="31" t="n">
        <f aca="false">($Y$2*EXP(-0.02896*9.81/8.314/(273.15+$Z$2+E$2)*$AB38))*100/287.05/(273.15+AF$2)</f>
        <v>1.43266845048954</v>
      </c>
      <c r="AG38" s="31" t="n">
        <f aca="false">($Y$2*EXP(-0.02896*9.81/8.314/(273.15+$Z$2+F$2)*$AB38))*100/287.05/(273.15+AG$2)</f>
        <v>1.40412530930411</v>
      </c>
      <c r="AH38" s="31" t="n">
        <f aca="false">($Y$2*EXP(-0.02896*9.81/8.314/(273.15+$Z$2+G$2)*$AB38))*100/287.05/(273.15+AH$2)</f>
        <v>1.37669879861149</v>
      </c>
      <c r="AI38" s="31" t="n">
        <f aca="false">($Y$2*EXP(-0.02896*9.81/8.314/(273.15+$Z$2+H$2)*$AB38))*100/287.05/(273.15+AI$2)</f>
        <v>1.35032456752041</v>
      </c>
      <c r="AJ38" s="31" t="n">
        <f aca="false">($Y$2*EXP(-0.02896*9.81/8.314/(273.15+$Z$2+I$2)*$AB38))*100/287.05/(273.15+AJ$2)</f>
        <v>1.3249431225462</v>
      </c>
      <c r="AK38" s="31" t="n">
        <f aca="false">($Y$2*EXP(-0.02896*9.81/8.314/(273.15+$Z$2+J$2)*$AB38))*100/287.05/(273.15+AK$2)</f>
        <v>1.30049937726477</v>
      </c>
      <c r="AL38" s="31" t="n">
        <f aca="false">($Y$2*EXP(-0.02896*9.81/8.314/(273.15+$Z$2+K$2)*$AB38))*100/287.05/(273.15+AL$2)</f>
        <v>1.27694225121177</v>
      </c>
      <c r="AM38" s="31" t="n">
        <f aca="false">($Y$2*EXP(-0.02896*9.81/8.314/(273.15+$Z$2+L$2)*$AB38))*100/287.05/(273.15+AM$2)</f>
        <v>1.25422431185055</v>
      </c>
      <c r="AN38" s="31" t="n">
        <f aca="false">($Y$2*EXP(-0.02896*9.81/8.314/(273.15+$Z$2+M$2)*$AB38))*100/287.05/(273.15+AN$2)</f>
        <v>1.23230145430325</v>
      </c>
      <c r="AO38" s="31" t="n">
        <f aca="false">($Y$2*EXP(-0.02896*9.81/8.314/(273.15+$Z$2+N$2)*$AB38))*100/287.05/(273.15+AO$2)</f>
        <v>1.21113261427384</v>
      </c>
      <c r="AP38" s="31" t="n">
        <f aca="false">($Y$2*EXP(-0.02896*9.81/8.314/(273.15+$Z$2+O$2)*$AB38))*100/287.05/(273.15+AP$2)</f>
        <v>1.19067951021451</v>
      </c>
      <c r="AQ38" s="31" t="n">
        <f aca="false">($Y$2*EXP(-0.02896*9.81/8.314/(273.15+$Z$2+P$2)*$AB38))*100/287.05/(273.15+AQ$2)</f>
        <v>1.17090641131476</v>
      </c>
      <c r="AR38" s="31" t="n">
        <f aca="false">($Y$2*EXP(-0.02896*9.81/8.314/(273.15+$Z$2+Q$2)*$AB38))*100/287.05/(273.15+AR$2)</f>
        <v>1.15177992834296</v>
      </c>
      <c r="AS38" s="31" t="n">
        <f aca="false">($Y$2*EXP(-0.02896*9.81/8.314/(273.15+$Z$2+R$2)*$AB38))*100/287.05/(273.15+AS$2)</f>
        <v>1.13326882475453</v>
      </c>
      <c r="AT38" s="31" t="n">
        <f aca="false">($Y$2*EXP(-0.02896*9.81/8.314/(273.15+$Z$2+S$2)*$AB38))*100/287.05/(273.15+AT$2)</f>
        <v>1.11534384581021</v>
      </c>
      <c r="AU38" s="31" t="n">
        <f aca="false">($Y$2*EXP(-0.02896*9.81/8.314/(273.15+$Z$2+T$2)*$AB38))*100/287.05/(273.15+AU$2)</f>
        <v>1.09797756373071</v>
      </c>
      <c r="AV38" s="31" t="n">
        <f aca="false">($Y$2*EXP(-0.02896*9.81/8.314/(273.15+$Z$2+U$2)*$AB38))*100/287.05/(273.15+AV$2)</f>
        <v>1.08114423715783</v>
      </c>
      <c r="AW38" s="32" t="n">
        <f aca="false">($Y$2*EXP(-0.02896*9.81/8.314/(273.15+$Z$2+V$2)*$AB38))*100/287.05/(273.15+AW$2)</f>
        <v>1.06481968340198</v>
      </c>
      <c r="AX38" s="25" t="n">
        <f aca="false">AB38</f>
        <v>250</v>
      </c>
      <c r="AZ38" s="16" t="n">
        <v>985</v>
      </c>
      <c r="BA38" s="30" t="n">
        <f aca="false">$AZ38*100/287.05/(273.15+BA$2)</f>
        <v>1.53773602247717</v>
      </c>
      <c r="BB38" s="31" t="n">
        <f aca="false">$AZ38*100/287.05/(273.15+BB$2)</f>
        <v>1.50403591240754</v>
      </c>
      <c r="BC38" s="31" t="n">
        <f aca="false">$AZ38*100/287.05/(273.15+BC$2)</f>
        <v>1.47178122846143</v>
      </c>
      <c r="BD38" s="31" t="n">
        <f aca="false">$AZ38*100/287.05/(273.15+BD$2)</f>
        <v>1.44088092973244</v>
      </c>
      <c r="BE38" s="31" t="n">
        <f aca="false">$AZ38*100/287.05/(273.15+BE$2)</f>
        <v>1.41125146377044</v>
      </c>
      <c r="BF38" s="31" t="n">
        <f aca="false">$AZ38*100/287.05/(273.15+BF$2)</f>
        <v>1.38281601215306</v>
      </c>
      <c r="BG38" s="31" t="n">
        <f aca="false">$AZ38*100/287.05/(273.15+BG$2)</f>
        <v>1.3555038254623</v>
      </c>
      <c r="BH38" s="31" t="n">
        <f aca="false">$AZ38*100/287.05/(273.15+BH$2)</f>
        <v>1.32924963554438</v>
      </c>
      <c r="BI38" s="31" t="n">
        <f aca="false">$AZ38*100/287.05/(273.15+BI$2)</f>
        <v>1.30399313477401</v>
      </c>
      <c r="BJ38" s="31" t="n">
        <f aca="false">$AZ38*100/287.05/(273.15+BJ$2)</f>
        <v>1.27967851357741</v>
      </c>
      <c r="BK38" s="31" t="n">
        <f aca="false">$AZ38*100/287.05/(273.15+BK$2)</f>
        <v>1.25625404874897</v>
      </c>
      <c r="BL38" s="31" t="n">
        <f aca="false">$AZ38*100/287.05/(273.15+BL$2)</f>
        <v>1.23367173617034</v>
      </c>
      <c r="BM38" s="31" t="n">
        <f aca="false">$AZ38*100/287.05/(273.15+BM$2)</f>
        <v>1.21188696244316</v>
      </c>
      <c r="BN38" s="31" t="n">
        <f aca="false">$AZ38*100/287.05/(273.15+BN$2)</f>
        <v>1.19085821070894</v>
      </c>
      <c r="BO38" s="31" t="n">
        <f aca="false">$AZ38*100/287.05/(273.15+BO$2)</f>
        <v>1.17054679657439</v>
      </c>
      <c r="BP38" s="31" t="n">
        <f aca="false">$AZ38*100/287.05/(273.15+BP$2)</f>
        <v>1.15091663060802</v>
      </c>
      <c r="BQ38" s="31" t="n">
        <f aca="false">$AZ38*100/287.05/(273.15+BQ$2)</f>
        <v>1.13193400434036</v>
      </c>
      <c r="BR38" s="31" t="n">
        <f aca="false">$AZ38*100/287.05/(273.15+BR$2)</f>
        <v>1.11356739709811</v>
      </c>
      <c r="BS38" s="31" t="n">
        <f aca="false">$AZ38*100/287.05/(273.15+BS$2)</f>
        <v>1.09578730134371</v>
      </c>
      <c r="BT38" s="31" t="n">
        <f aca="false">$AZ38*100/287.05/(273.15+BT$2)</f>
        <v>1.07856606448462</v>
      </c>
      <c r="BU38" s="32" t="n">
        <f aca="false">$AZ38*100/287.05/(273.15+BU$2)</f>
        <v>1.06187774536835</v>
      </c>
      <c r="BV38" s="25" t="n">
        <f aca="false">AZ38</f>
        <v>985</v>
      </c>
    </row>
    <row r="39" customFormat="false" ht="13.5" hidden="false" customHeight="true" outlineLevel="0" collapsed="false">
      <c r="A39" s="16" t="n">
        <v>200</v>
      </c>
      <c r="B39" s="26" t="n">
        <f aca="false">$Y$2*EXP(-0.02896*9.81/8.314/(273.15+$Z$2+B$2)*$A39)</f>
        <v>984.343059566302</v>
      </c>
      <c r="C39" s="27" t="n">
        <f aca="false">$Y$2*EXP(-0.02896*9.81/8.314/(273.15+$Z$2+C$2)*$A39)</f>
        <v>984.924101284572</v>
      </c>
      <c r="D39" s="27" t="n">
        <f aca="false">$Y$2*EXP(-0.02896*9.81/8.314/(273.15+$Z$2+D$2)*$A39)</f>
        <v>985.482050586794</v>
      </c>
      <c r="E39" s="27" t="n">
        <f aca="false">$Y$2*EXP(-0.02896*9.81/8.314/(273.15+$Z$2+E$2)*$A39)</f>
        <v>986.018257212777</v>
      </c>
      <c r="F39" s="27" t="n">
        <f aca="false">$Y$2*EXP(-0.02896*9.81/8.314/(273.15+$Z$2+F$2)*$A39)</f>
        <v>986.533967730068</v>
      </c>
      <c r="G39" s="27" t="n">
        <f aca="false">$Y$2*EXP(-0.02896*9.81/8.314/(273.15+$Z$2+G$2)*$A39)</f>
        <v>987.030335206466</v>
      </c>
      <c r="H39" s="27" t="n">
        <f aca="false">$Y$2*EXP(-0.02896*9.81/8.314/(273.15+$Z$2+H$2)*$A39)</f>
        <v>987.508427814444</v>
      </c>
      <c r="I39" s="27" t="n">
        <f aca="false">$Y$2*EXP(-0.02896*9.81/8.314/(273.15+$Z$2+I$2)*$A39)</f>
        <v>987.969236502606</v>
      </c>
      <c r="J39" s="27" t="n">
        <f aca="false">$Y$2*EXP(-0.02896*9.81/8.314/(273.15+$Z$2+J$2)*$A39)</f>
        <v>988.413681850085</v>
      </c>
      <c r="K39" s="27" t="n">
        <f aca="false">$Y$2*EXP(-0.02896*9.81/8.314/(273.15+$Z$2+K$2)*$A39)</f>
        <v>988.84262020364</v>
      </c>
      <c r="L39" s="27" t="n">
        <f aca="false">$Y$2*EXP(-0.02896*9.81/8.314/(273.15+$Z$2+L$2)*$A39)</f>
        <v>989.256849183512</v>
      </c>
      <c r="M39" s="27" t="n">
        <f aca="false">$Y$2*EXP(-0.02896*9.81/8.314/(273.15+$Z$2+M$2)*$A39)</f>
        <v>989.657112632519</v>
      </c>
      <c r="N39" s="27" t="n">
        <f aca="false">$Y$2*EXP(-0.02896*9.81/8.314/(273.15+$Z$2+N$2)*$A39)</f>
        <v>990.044105072971</v>
      </c>
      <c r="O39" s="27" t="n">
        <f aca="false">$Y$2*EXP(-0.02896*9.81/8.314/(273.15+$Z$2+O$2)*$A39)</f>
        <v>990.418475727583</v>
      </c>
      <c r="P39" s="27" t="n">
        <f aca="false">$Y$2*EXP(-0.02896*9.81/8.314/(273.15+$Z$2+P$2)*$A39)</f>
        <v>990.780832153347</v>
      </c>
      <c r="Q39" s="27" t="n">
        <f aca="false">$Y$2*EXP(-0.02896*9.81/8.314/(273.15+$Z$2+Q$2)*$A39)</f>
        <v>991.131743531129</v>
      </c>
      <c r="R39" s="27" t="n">
        <f aca="false">$Y$2*EXP(-0.02896*9.81/8.314/(273.15+$Z$2+R$2)*$A39)</f>
        <v>991.471743648467</v>
      </c>
      <c r="S39" s="27" t="n">
        <f aca="false">$Y$2*EXP(-0.02896*9.81/8.314/(273.15+$Z$2+S$2)*$A39)</f>
        <v>991.801333608428</v>
      </c>
      <c r="T39" s="27" t="n">
        <f aca="false">$Y$2*EXP(-0.02896*9.81/8.314/(273.15+$Z$2+T$2)*$A39)</f>
        <v>992.120984293435</v>
      </c>
      <c r="U39" s="27" t="n">
        <f aca="false">$Y$2*EXP(-0.02896*9.81/8.314/(273.15+$Z$2+U$2)*$A39)</f>
        <v>992.431138609537</v>
      </c>
      <c r="V39" s="28" t="n">
        <f aca="false">$Y$2*EXP(-0.02896*9.81/8.314/(273.15+$Z$2+V$2)*$A39)</f>
        <v>992.732213533621</v>
      </c>
      <c r="W39" s="20" t="n">
        <f aca="false">A39</f>
        <v>200</v>
      </c>
      <c r="X39" s="21"/>
      <c r="Y39" s="29"/>
      <c r="Z39" s="29"/>
      <c r="AA39" s="29"/>
      <c r="AB39" s="16" t="n">
        <v>200</v>
      </c>
      <c r="AC39" s="30" t="n">
        <f aca="false">($Y$2*EXP(-0.02896*9.81/8.314/(273.15+$Z$2+B$2)*$AB39))*100/287.05/(273.15+AC$2)</f>
        <v>1.53671043773654</v>
      </c>
      <c r="AD39" s="31" t="n">
        <f aca="false">($Y$2*EXP(-0.02896*9.81/8.314/(273.15+$Z$2+C$2)*$AB39))*100/287.05/(273.15+AD$2)</f>
        <v>1.50392001962205</v>
      </c>
      <c r="AE39" s="31" t="n">
        <f aca="false">($Y$2*EXP(-0.02896*9.81/8.314/(273.15+$Z$2+D$2)*$AB39))*100/287.05/(273.15+AE$2)</f>
        <v>1.47250150562367</v>
      </c>
      <c r="AF39" s="31" t="n">
        <f aca="false">($Y$2*EXP(-0.02896*9.81/8.314/(273.15+$Z$2+E$2)*$AB39))*100/287.05/(273.15+AF$2)</f>
        <v>1.44237046008722</v>
      </c>
      <c r="AG39" s="31" t="n">
        <f aca="false">($Y$2*EXP(-0.02896*9.81/8.314/(273.15+$Z$2+F$2)*$AB39))*100/287.05/(273.15+AG$2)</f>
        <v>1.41344924468864</v>
      </c>
      <c r="AH39" s="31" t="n">
        <f aca="false">($Y$2*EXP(-0.02896*9.81/8.314/(273.15+$Z$2+G$2)*$AB39))*100/287.05/(273.15+AH$2)</f>
        <v>1.38566634721249</v>
      </c>
      <c r="AI39" s="31" t="n">
        <f aca="false">($Y$2*EXP(-0.02896*9.81/8.314/(273.15+$Z$2+H$2)*$AB39))*100/287.05/(273.15+AI$2)</f>
        <v>1.35895578840481</v>
      </c>
      <c r="AJ39" s="31" t="n">
        <f aca="false">($Y$2*EXP(-0.02896*9.81/8.314/(273.15+$Z$2+I$2)*$AB39))*100/287.05/(273.15+AJ$2)</f>
        <v>1.33325659649761</v>
      </c>
      <c r="AK39" s="31" t="n">
        <f aca="false">($Y$2*EXP(-0.02896*9.81/8.314/(273.15+$Z$2+J$2)*$AB39))*100/287.05/(273.15+AK$2)</f>
        <v>1.30851234055758</v>
      </c>
      <c r="AL39" s="31" t="n">
        <f aca="false">($Y$2*EXP(-0.02896*9.81/8.314/(273.15+$Z$2+K$2)*$AB39))*100/287.05/(273.15+AL$2)</f>
        <v>1.28467071511084</v>
      </c>
      <c r="AM39" s="31" t="n">
        <f aca="false">($Y$2*EXP(-0.02896*9.81/8.314/(273.15+$Z$2+L$2)*$AB39))*100/287.05/(273.15+AM$2)</f>
        <v>1.26168316958318</v>
      </c>
      <c r="AN39" s="31" t="n">
        <f aca="false">($Y$2*EXP(-0.02896*9.81/8.314/(273.15+$Z$2+M$2)*$AB39))*100/287.05/(273.15+AN$2)</f>
        <v>1.23950457700984</v>
      </c>
      <c r="AO39" s="31" t="n">
        <f aca="false">($Y$2*EXP(-0.02896*9.81/8.314/(273.15+$Z$2+N$2)*$AB39))*100/287.05/(273.15+AO$2)</f>
        <v>1.21809293724024</v>
      </c>
      <c r="AP39" s="31" t="n">
        <f aca="false">($Y$2*EXP(-0.02896*9.81/8.314/(273.15+$Z$2+O$2)*$AB39))*100/287.05/(273.15+AP$2)</f>
        <v>1.19740911051576</v>
      </c>
      <c r="AQ39" s="31" t="n">
        <f aca="false">($Y$2*EXP(-0.02896*9.81/8.314/(273.15+$Z$2+P$2)*$AB39))*100/287.05/(273.15+AQ$2)</f>
        <v>1.17741657785219</v>
      </c>
      <c r="AR39" s="31" t="n">
        <f aca="false">($Y$2*EXP(-0.02896*9.81/8.314/(273.15+$Z$2+Q$2)*$AB39))*100/287.05/(273.15+AR$2)</f>
        <v>1.15808122513046</v>
      </c>
      <c r="AS39" s="31" t="n">
        <f aca="false">($Y$2*EXP(-0.02896*9.81/8.314/(273.15+$Z$2+R$2)*$AB39))*100/287.05/(273.15+AS$2)</f>
        <v>1.13937114820135</v>
      </c>
      <c r="AT39" s="31" t="n">
        <f aca="false">($Y$2*EXP(-0.02896*9.81/8.314/(273.15+$Z$2+S$2)*$AB39))*100/287.05/(273.15+AT$2)</f>
        <v>1.12125647665459</v>
      </c>
      <c r="AU39" s="31" t="n">
        <f aca="false">($Y$2*EXP(-0.02896*9.81/8.314/(273.15+$Z$2+T$2)*$AB39))*100/287.05/(273.15+AU$2)</f>
        <v>1.10370921419834</v>
      </c>
      <c r="AV39" s="31" t="n">
        <f aca="false">($Y$2*EXP(-0.02896*9.81/8.314/(273.15+$Z$2+U$2)*$AB39))*100/287.05/(273.15+AV$2)</f>
        <v>1.08670309384982</v>
      </c>
      <c r="AW39" s="32" t="n">
        <f aca="false">($Y$2*EXP(-0.02896*9.81/8.314/(273.15+$Z$2+V$2)*$AB39))*100/287.05/(273.15+AW$2)</f>
        <v>1.07021344635696</v>
      </c>
      <c r="AX39" s="25" t="n">
        <f aca="false">AB39</f>
        <v>200</v>
      </c>
      <c r="AZ39" s="16" t="n">
        <v>990</v>
      </c>
      <c r="BA39" s="30" t="n">
        <f aca="false">$AZ39*100/287.05/(273.15+BA$2)</f>
        <v>1.54554178908873</v>
      </c>
      <c r="BB39" s="31" t="n">
        <f aca="false">$AZ39*100/287.05/(273.15+BB$2)</f>
        <v>1.51167061247053</v>
      </c>
      <c r="BC39" s="31" t="n">
        <f aca="false">$AZ39*100/287.05/(273.15+BC$2)</f>
        <v>1.47925219916427</v>
      </c>
      <c r="BD39" s="31" t="n">
        <f aca="false">$AZ39*100/287.05/(273.15+BD$2)</f>
        <v>1.44819504612702</v>
      </c>
      <c r="BE39" s="31" t="n">
        <f aca="false">$AZ39*100/287.05/(273.15+BE$2)</f>
        <v>1.4184151767845</v>
      </c>
      <c r="BF39" s="31" t="n">
        <f aca="false">$AZ39*100/287.05/(273.15+BF$2)</f>
        <v>1.38983538277312</v>
      </c>
      <c r="BG39" s="31" t="n">
        <f aca="false">$AZ39*100/287.05/(273.15+BG$2)</f>
        <v>1.36238455554079</v>
      </c>
      <c r="BH39" s="31" t="n">
        <f aca="false">$AZ39*100/287.05/(273.15+BH$2)</f>
        <v>1.33599709562328</v>
      </c>
      <c r="BI39" s="31" t="n">
        <f aca="false">$AZ39*100/287.05/(273.15+BI$2)</f>
        <v>1.31061238926525</v>
      </c>
      <c r="BJ39" s="31" t="n">
        <f aca="false">$AZ39*100/287.05/(273.15+BJ$2)</f>
        <v>1.28617434359556</v>
      </c>
      <c r="BK39" s="31" t="n">
        <f aca="false">$AZ39*100/287.05/(273.15+BK$2)</f>
        <v>1.2626309728543</v>
      </c>
      <c r="BL39" s="31" t="n">
        <f aca="false">$AZ39*100/287.05/(273.15+BL$2)</f>
        <v>1.23993402924735</v>
      </c>
      <c r="BM39" s="31" t="n">
        <f aca="false">$AZ39*100/287.05/(273.15+BM$2)</f>
        <v>1.21803867291242</v>
      </c>
      <c r="BN39" s="31" t="n">
        <f aca="false">$AZ39*100/287.05/(273.15+BN$2)</f>
        <v>1.19690317624553</v>
      </c>
      <c r="BO39" s="31" t="n">
        <f aca="false">$AZ39*100/287.05/(273.15+BO$2)</f>
        <v>1.17648865848593</v>
      </c>
      <c r="BP39" s="31" t="n">
        <f aca="false">$AZ39*100/287.05/(273.15+BP$2)</f>
        <v>1.15675884700705</v>
      </c>
      <c r="BQ39" s="31" t="n">
        <f aca="false">$AZ39*100/287.05/(273.15+BQ$2)</f>
        <v>1.13767986223042</v>
      </c>
      <c r="BR39" s="31" t="n">
        <f aca="false">$AZ39*100/287.05/(273.15+BR$2)</f>
        <v>1.11922002347931</v>
      </c>
      <c r="BS39" s="31" t="n">
        <f aca="false">$AZ39*100/287.05/(273.15+BS$2)</f>
        <v>1.10134967343174</v>
      </c>
      <c r="BT39" s="31" t="n">
        <f aca="false">$AZ39*100/287.05/(273.15+BT$2)</f>
        <v>1.08404101912667</v>
      </c>
      <c r="BU39" s="32" t="n">
        <f aca="false">$AZ39*100/287.05/(273.15+BU$2)</f>
        <v>1.06726798773062</v>
      </c>
      <c r="BV39" s="25" t="n">
        <f aca="false">AZ39</f>
        <v>990</v>
      </c>
    </row>
    <row r="40" customFormat="false" ht="13.5" hidden="false" customHeight="true" outlineLevel="0" collapsed="false">
      <c r="A40" s="16" t="n">
        <v>150</v>
      </c>
      <c r="B40" s="26" t="n">
        <f aca="false">$Y$2*EXP(-0.02896*9.81/8.314/(273.15+$Z$2+B$2)*$A40)</f>
        <v>991.430382932601</v>
      </c>
      <c r="C40" s="27" t="n">
        <f aca="false">$Y$2*EXP(-0.02896*9.81/8.314/(273.15+$Z$2+C$2)*$A40)</f>
        <v>991.869269492319</v>
      </c>
      <c r="D40" s="27" t="n">
        <f aca="false">$Y$2*EXP(-0.02896*9.81/8.314/(273.15+$Z$2+D$2)*$A40)</f>
        <v>992.290652409674</v>
      </c>
      <c r="E40" s="27" t="n">
        <f aca="false">$Y$2*EXP(-0.02896*9.81/8.314/(273.15+$Z$2+E$2)*$A40)</f>
        <v>992.69555829503</v>
      </c>
      <c r="F40" s="27" t="n">
        <f aca="false">$Y$2*EXP(-0.02896*9.81/8.314/(273.15+$Z$2+F$2)*$A40)</f>
        <v>993.084935018252</v>
      </c>
      <c r="G40" s="27" t="n">
        <f aca="false">$Y$2*EXP(-0.02896*9.81/8.314/(273.15+$Z$2+G$2)*$A40)</f>
        <v>993.459659115626</v>
      </c>
      <c r="H40" s="27" t="n">
        <f aca="false">$Y$2*EXP(-0.02896*9.81/8.314/(273.15+$Z$2+H$2)*$A40)</f>
        <v>993.820542376149</v>
      </c>
      <c r="I40" s="27" t="n">
        <f aca="false">$Y$2*EXP(-0.02896*9.81/8.314/(273.15+$Z$2+I$2)*$A40)</f>
        <v>994.168337711321</v>
      </c>
      <c r="J40" s="27" t="n">
        <f aca="false">$Y$2*EXP(-0.02896*9.81/8.314/(273.15+$Z$2+J$2)*$A40)</f>
        <v>994.503744397774</v>
      </c>
      <c r="K40" s="27" t="n">
        <f aca="false">$Y$2*EXP(-0.02896*9.81/8.314/(273.15+$Z$2+K$2)*$A40)</f>
        <v>994.827412769522</v>
      </c>
      <c r="L40" s="27" t="n">
        <f aca="false">$Y$2*EXP(-0.02896*9.81/8.314/(273.15+$Z$2+L$2)*$A40)</f>
        <v>995.139948426109</v>
      </c>
      <c r="M40" s="27" t="n">
        <f aca="false">$Y$2*EXP(-0.02896*9.81/8.314/(273.15+$Z$2+M$2)*$A40)</f>
        <v>995.441916013907</v>
      </c>
      <c r="N40" s="27" t="n">
        <f aca="false">$Y$2*EXP(-0.02896*9.81/8.314/(273.15+$Z$2+N$2)*$A40)</f>
        <v>995.73384263026</v>
      </c>
      <c r="O40" s="27" t="n">
        <f aca="false">$Y$2*EXP(-0.02896*9.81/8.314/(273.15+$Z$2+O$2)*$A40)</f>
        <v>996.016220893634</v>
      </c>
      <c r="P40" s="27" t="n">
        <f aca="false">$Y$2*EXP(-0.02896*9.81/8.314/(273.15+$Z$2+P$2)*$A40)</f>
        <v>996.289511717384</v>
      </c>
      <c r="Q40" s="27" t="n">
        <f aca="false">$Y$2*EXP(-0.02896*9.81/8.314/(273.15+$Z$2+Q$2)*$A40)</f>
        <v>996.554146819998</v>
      </c>
      <c r="R40" s="27" t="n">
        <f aca="false">$Y$2*EXP(-0.02896*9.81/8.314/(273.15+$Z$2+R$2)*$A40)</f>
        <v>996.810531000564</v>
      </c>
      <c r="S40" s="27" t="n">
        <f aca="false">$Y$2*EXP(-0.02896*9.81/8.314/(273.15+$Z$2+S$2)*$A40)</f>
        <v>997.059044204687</v>
      </c>
      <c r="T40" s="27" t="n">
        <f aca="false">$Y$2*EXP(-0.02896*9.81/8.314/(273.15+$Z$2+T$2)*$A40)</f>
        <v>997.300043403029</v>
      </c>
      <c r="U40" s="27" t="n">
        <f aca="false">$Y$2*EXP(-0.02896*9.81/8.314/(273.15+$Z$2+U$2)*$A40)</f>
        <v>997.533864302004</v>
      </c>
      <c r="V40" s="28" t="n">
        <f aca="false">$Y$2*EXP(-0.02896*9.81/8.314/(273.15+$Z$2+V$2)*$A40)</f>
        <v>997.760822903865</v>
      </c>
      <c r="W40" s="20" t="n">
        <f aca="false">A40</f>
        <v>150</v>
      </c>
      <c r="X40" s="21"/>
      <c r="Y40" s="29"/>
      <c r="Z40" s="29"/>
      <c r="AA40" s="29"/>
      <c r="AB40" s="16" t="n">
        <v>150</v>
      </c>
      <c r="AC40" s="30" t="n">
        <f aca="false">($Y$2*EXP(-0.02896*9.81/8.314/(273.15+$Z$2+B$2)*$AB40))*100/287.05/(273.15+AC$2)</f>
        <v>1.54777483615614</v>
      </c>
      <c r="AD40" s="31" t="n">
        <f aca="false">($Y$2*EXP(-0.02896*9.81/8.314/(273.15+$Z$2+C$2)*$AB40))*100/287.05/(273.15+AD$2)</f>
        <v>1.51452487485267</v>
      </c>
      <c r="AE40" s="31" t="n">
        <f aca="false">($Y$2*EXP(-0.02896*9.81/8.314/(273.15+$Z$2+D$2)*$AB40))*100/287.05/(273.15+AE$2)</f>
        <v>1.48267487857289</v>
      </c>
      <c r="AF40" s="31" t="n">
        <f aca="false">($Y$2*EXP(-0.02896*9.81/8.314/(273.15+$Z$2+E$2)*$AB40))*100/287.05/(273.15+AF$2)</f>
        <v>1.45213817155067</v>
      </c>
      <c r="AG40" s="31" t="n">
        <f aca="false">($Y$2*EXP(-0.02896*9.81/8.314/(273.15+$Z$2+F$2)*$AB40))*100/287.05/(273.15+AG$2)</f>
        <v>1.42283509461206</v>
      </c>
      <c r="AH40" s="31" t="n">
        <f aca="false">($Y$2*EXP(-0.02896*9.81/8.314/(273.15+$Z$2+G$2)*$AB40))*100/287.05/(273.15+AH$2)</f>
        <v>1.39469230868346</v>
      </c>
      <c r="AI40" s="31" t="n">
        <f aca="false">($Y$2*EXP(-0.02896*9.81/8.314/(273.15+$Z$2+H$2)*$AB40))*100/287.05/(273.15+AI$2)</f>
        <v>1.36764217970953</v>
      </c>
      <c r="AJ40" s="31" t="n">
        <f aca="false">($Y$2*EXP(-0.02896*9.81/8.314/(273.15+$Z$2+I$2)*$AB40))*100/287.05/(273.15+AJ$2)</f>
        <v>1.34162223408379</v>
      </c>
      <c r="AK40" s="31" t="n">
        <f aca="false">($Y$2*EXP(-0.02896*9.81/8.314/(273.15+$Z$2+J$2)*$AB40))*100/287.05/(273.15+AK$2)</f>
        <v>1.31657467533172</v>
      </c>
      <c r="AL40" s="31" t="n">
        <f aca="false">($Y$2*EXP(-0.02896*9.81/8.314/(273.15+$Z$2+K$2)*$AB40))*100/287.05/(273.15+AL$2)</f>
        <v>1.29244595415123</v>
      </c>
      <c r="AM40" s="31" t="n">
        <f aca="false">($Y$2*EXP(-0.02896*9.81/8.314/(273.15+$Z$2+L$2)*$AB40))*100/287.05/(273.15+AM$2)</f>
        <v>1.26918638505801</v>
      </c>
      <c r="AN40" s="31" t="n">
        <f aca="false">($Y$2*EXP(-0.02896*9.81/8.314/(273.15+$Z$2+M$2)*$AB40))*100/287.05/(273.15+AN$2)</f>
        <v>1.24674980384326</v>
      </c>
      <c r="AO40" s="31" t="n">
        <f aca="false">($Y$2*EXP(-0.02896*9.81/8.314/(273.15+$Z$2+N$2)*$AB40))*100/287.05/(273.15+AO$2)</f>
        <v>1.22509326085994</v>
      </c>
      <c r="AP40" s="31" t="n">
        <f aca="false">($Y$2*EXP(-0.02896*9.81/8.314/(273.15+$Z$2+O$2)*$AB40))*100/287.05/(273.15+AP$2)</f>
        <v>1.20417674583804</v>
      </c>
      <c r="AQ40" s="31" t="n">
        <f aca="false">($Y$2*EXP(-0.02896*9.81/8.314/(273.15+$Z$2+P$2)*$AB40))*100/287.05/(273.15+AQ$2)</f>
        <v>1.18396294050908</v>
      </c>
      <c r="AR40" s="31" t="n">
        <f aca="false">($Y$2*EXP(-0.02896*9.81/8.314/(273.15+$Z$2+Q$2)*$AB40))*100/287.05/(273.15+AR$2)</f>
        <v>1.16441699581373</v>
      </c>
      <c r="AS40" s="31" t="n">
        <f aca="false">($Y$2*EXP(-0.02896*9.81/8.314/(273.15+$Z$2+R$2)*$AB40))*100/287.05/(273.15+AS$2)</f>
        <v>1.14550633088742</v>
      </c>
      <c r="AT40" s="31" t="n">
        <f aca="false">($Y$2*EXP(-0.02896*9.81/8.314/(273.15+$Z$2+S$2)*$AB40))*100/287.05/(273.15+AT$2)</f>
        <v>1.12720045137882</v>
      </c>
      <c r="AU40" s="31" t="n">
        <f aca="false">($Y$2*EXP(-0.02896*9.81/8.314/(273.15+$Z$2+T$2)*$AB40))*100/287.05/(273.15+AU$2)</f>
        <v>1.10947078496504</v>
      </c>
      <c r="AV40" s="31" t="n">
        <f aca="false">($Y$2*EXP(-0.02896*9.81/8.314/(273.15+$Z$2+U$2)*$AB40))*100/287.05/(273.15+AV$2)</f>
        <v>1.09229053219324</v>
      </c>
      <c r="AW40" s="32" t="n">
        <f aca="false">($Y$2*EXP(-0.02896*9.81/8.314/(273.15+$Z$2+V$2)*$AB40))*100/287.05/(273.15+AW$2)</f>
        <v>1.07563453100713</v>
      </c>
      <c r="AX40" s="25" t="n">
        <f aca="false">AB40</f>
        <v>150</v>
      </c>
      <c r="AZ40" s="16" t="n">
        <v>995</v>
      </c>
      <c r="BA40" s="30" t="n">
        <f aca="false">$AZ40*100/287.05/(273.15+BA$2)</f>
        <v>1.55334755570029</v>
      </c>
      <c r="BB40" s="31" t="n">
        <f aca="false">$AZ40*100/287.05/(273.15+BB$2)</f>
        <v>1.51930531253351</v>
      </c>
      <c r="BC40" s="31" t="n">
        <f aca="false">$AZ40*100/287.05/(273.15+BC$2)</f>
        <v>1.48672316986712</v>
      </c>
      <c r="BD40" s="31" t="n">
        <f aca="false">$AZ40*100/287.05/(273.15+BD$2)</f>
        <v>1.4555091625216</v>
      </c>
      <c r="BE40" s="31" t="n">
        <f aca="false">$AZ40*100/287.05/(273.15+BE$2)</f>
        <v>1.42557888979856</v>
      </c>
      <c r="BF40" s="31" t="n">
        <f aca="false">$AZ40*100/287.05/(273.15+BF$2)</f>
        <v>1.39685475339319</v>
      </c>
      <c r="BG40" s="31" t="n">
        <f aca="false">$AZ40*100/287.05/(273.15+BG$2)</f>
        <v>1.36926528561928</v>
      </c>
      <c r="BH40" s="31" t="n">
        <f aca="false">$AZ40*100/287.05/(273.15+BH$2)</f>
        <v>1.34274455570219</v>
      </c>
      <c r="BI40" s="31" t="n">
        <f aca="false">$AZ40*100/287.05/(273.15+BI$2)</f>
        <v>1.31723164375649</v>
      </c>
      <c r="BJ40" s="31" t="n">
        <f aca="false">$AZ40*100/287.05/(273.15+BJ$2)</f>
        <v>1.29267017361372</v>
      </c>
      <c r="BK40" s="31" t="n">
        <f aca="false">$AZ40*100/287.05/(273.15+BK$2)</f>
        <v>1.26900789695962</v>
      </c>
      <c r="BL40" s="31" t="n">
        <f aca="false">$AZ40*100/287.05/(273.15+BL$2)</f>
        <v>1.24619632232436</v>
      </c>
      <c r="BM40" s="31" t="n">
        <f aca="false">$AZ40*100/287.05/(273.15+BM$2)</f>
        <v>1.22419038338167</v>
      </c>
      <c r="BN40" s="31" t="n">
        <f aca="false">$AZ40*100/287.05/(273.15+BN$2)</f>
        <v>1.20294814178213</v>
      </c>
      <c r="BO40" s="31" t="n">
        <f aca="false">$AZ40*100/287.05/(273.15+BO$2)</f>
        <v>1.18243052039748</v>
      </c>
      <c r="BP40" s="31" t="n">
        <f aca="false">$AZ40*100/287.05/(273.15+BP$2)</f>
        <v>1.16260106340607</v>
      </c>
      <c r="BQ40" s="31" t="n">
        <f aca="false">$AZ40*100/287.05/(273.15+BQ$2)</f>
        <v>1.14342572012047</v>
      </c>
      <c r="BR40" s="31" t="n">
        <f aca="false">$AZ40*100/287.05/(273.15+BR$2)</f>
        <v>1.12487264986052</v>
      </c>
      <c r="BS40" s="31" t="n">
        <f aca="false">$AZ40*100/287.05/(273.15+BS$2)</f>
        <v>1.10691204551978</v>
      </c>
      <c r="BT40" s="31" t="n">
        <f aca="false">$AZ40*100/287.05/(273.15+BT$2)</f>
        <v>1.08951597376873</v>
      </c>
      <c r="BU40" s="32" t="n">
        <f aca="false">$AZ40*100/287.05/(273.15+BU$2)</f>
        <v>1.0726582300929</v>
      </c>
      <c r="BV40" s="25" t="n">
        <f aca="false">AZ40</f>
        <v>995</v>
      </c>
    </row>
    <row r="41" customFormat="false" ht="13.5" hidden="false" customHeight="true" outlineLevel="0" collapsed="false">
      <c r="A41" s="16" t="n">
        <v>100</v>
      </c>
      <c r="B41" s="26" t="n">
        <f aca="false">$Y$2*EXP(-0.02896*9.81/8.314/(273.15+$Z$2+B$2)*$A41)</f>
        <v>998.56873541117</v>
      </c>
      <c r="C41" s="27" t="n">
        <f aca="false">$Y$2*EXP(-0.02896*9.81/8.314/(273.15+$Z$2+C$2)*$A41)</f>
        <v>998.863411383795</v>
      </c>
      <c r="D41" s="27" t="n">
        <f aca="false">$Y$2*EXP(-0.02896*9.81/8.314/(273.15+$Z$2+D$2)*$A41)</f>
        <v>999.146294215428</v>
      </c>
      <c r="E41" s="27" t="n">
        <f aca="false">$Y$2*EXP(-0.02896*9.81/8.314/(273.15+$Z$2+E$2)*$A41)</f>
        <v>999.418077961642</v>
      </c>
      <c r="F41" s="27" t="n">
        <f aca="false">$Y$2*EXP(-0.02896*9.81/8.314/(273.15+$Z$2+F$2)*$A41)</f>
        <v>999.679403264146</v>
      </c>
      <c r="G41" s="27" t="n">
        <f aca="false">$Y$2*EXP(-0.02896*9.81/8.314/(273.15+$Z$2+G$2)*$A41)</f>
        <v>999.930862392071</v>
      </c>
      <c r="H41" s="27" t="n">
        <f aca="false">$Y$2*EXP(-0.02896*9.81/8.314/(273.15+$Z$2+H$2)*$A41)</f>
        <v>1000.17300372287</v>
      </c>
      <c r="I41" s="27" t="n">
        <f aca="false">$Y$2*EXP(-0.02896*9.81/8.314/(273.15+$Z$2+I$2)*$A41)</f>
        <v>1000.40633573421</v>
      </c>
      <c r="J41" s="27" t="n">
        <f aca="false">$Y$2*EXP(-0.02896*9.81/8.314/(273.15+$Z$2+J$2)*$A41)</f>
        <v>1000.63133056793</v>
      </c>
      <c r="K41" s="27" t="n">
        <f aca="false">$Y$2*EXP(-0.02896*9.81/8.314/(273.15+$Z$2+K$2)*$A41)</f>
        <v>1000.84842721877</v>
      </c>
      <c r="L41" s="27" t="n">
        <f aca="false">$Y$2*EXP(-0.02896*9.81/8.314/(273.15+$Z$2+L$2)*$A41)</f>
        <v>1001.05803439306</v>
      </c>
      <c r="M41" s="27" t="n">
        <f aca="false">$Y$2*EXP(-0.02896*9.81/8.314/(273.15+$Z$2+M$2)*$A41)</f>
        <v>1001.26053307655</v>
      </c>
      <c r="N41" s="27" t="n">
        <f aca="false">$Y$2*EXP(-0.02896*9.81/8.314/(273.15+$Z$2+N$2)*$A41)</f>
        <v>1001.45627884542</v>
      </c>
      <c r="O41" s="27" t="n">
        <f aca="false">$Y$2*EXP(-0.02896*9.81/8.314/(273.15+$Z$2+O$2)*$A41)</f>
        <v>1001.64560394984</v>
      </c>
      <c r="P41" s="27" t="n">
        <f aca="false">$Y$2*EXP(-0.02896*9.81/8.314/(273.15+$Z$2+P$2)*$A41)</f>
        <v>1001.82881919584</v>
      </c>
      <c r="Q41" s="27" t="n">
        <f aca="false">$Y$2*EXP(-0.02896*9.81/8.314/(273.15+$Z$2+Q$2)*$A41)</f>
        <v>1002.0062156479</v>
      </c>
      <c r="R41" s="27" t="n">
        <f aca="false">$Y$2*EXP(-0.02896*9.81/8.314/(273.15+$Z$2+R$2)*$A41)</f>
        <v>1002.17806617182</v>
      </c>
      <c r="S41" s="27" t="n">
        <f aca="false">$Y$2*EXP(-0.02896*9.81/8.314/(273.15+$Z$2+S$2)*$A41)</f>
        <v>1002.34462683517</v>
      </c>
      <c r="T41" s="27" t="n">
        <f aca="false">$Y$2*EXP(-0.02896*9.81/8.314/(273.15+$Z$2+T$2)*$A41)</f>
        <v>1002.50613818034</v>
      </c>
      <c r="U41" s="27" t="n">
        <f aca="false">$Y$2*EXP(-0.02896*9.81/8.314/(273.15+$Z$2+U$2)*$A41)</f>
        <v>1002.66282638356</v>
      </c>
      <c r="V41" s="28" t="n">
        <f aca="false">$Y$2*EXP(-0.02896*9.81/8.314/(273.15+$Z$2+V$2)*$A41)</f>
        <v>1002.81490431164</v>
      </c>
      <c r="W41" s="20" t="n">
        <f aca="false">A41</f>
        <v>100</v>
      </c>
      <c r="X41" s="21"/>
      <c r="Y41" s="29"/>
      <c r="Z41" s="29"/>
      <c r="AA41" s="29"/>
      <c r="AB41" s="16" t="n">
        <v>100</v>
      </c>
      <c r="AC41" s="30" t="n">
        <f aca="false">($Y$2*EXP(-0.02896*9.81/8.314/(273.15+$Z$2+B$2)*$AB41))*100/287.05/(273.15+AC$2)</f>
        <v>1.55891889884389</v>
      </c>
      <c r="AD41" s="31" t="n">
        <f aca="false">($Y$2*EXP(-0.02896*9.81/8.314/(273.15+$Z$2+C$2)*$AB41))*100/287.05/(273.15+AD$2)</f>
        <v>1.52520450996055</v>
      </c>
      <c r="AE41" s="31" t="n">
        <f aca="false">($Y$2*EXP(-0.02896*9.81/8.314/(273.15+$Z$2+D$2)*$AB41))*100/287.05/(273.15+AE$2)</f>
        <v>1.4929185383889</v>
      </c>
      <c r="AF41" s="31" t="n">
        <f aca="false">($Y$2*EXP(-0.02896*9.81/8.314/(273.15+$Z$2+E$2)*$AB41))*100/287.05/(273.15+AF$2)</f>
        <v>1.46197202981196</v>
      </c>
      <c r="AG41" s="31" t="n">
        <f aca="false">($Y$2*EXP(-0.02896*9.81/8.314/(273.15+$Z$2+F$2)*$AB41))*100/287.05/(273.15+AG$2)</f>
        <v>1.43228327021084</v>
      </c>
      <c r="AH41" s="31" t="n">
        <f aca="false">($Y$2*EXP(-0.02896*9.81/8.314/(273.15+$Z$2+G$2)*$AB41))*100/287.05/(273.15+AH$2)</f>
        <v>1.40377706351449</v>
      </c>
      <c r="AI41" s="31" t="n">
        <f aca="false">($Y$2*EXP(-0.02896*9.81/8.314/(273.15+$Z$2+H$2)*$AB41))*100/287.05/(273.15+AI$2)</f>
        <v>1.3763840940817</v>
      </c>
      <c r="AJ41" s="31" t="n">
        <f aca="false">($Y$2*EXP(-0.02896*9.81/8.314/(273.15+$Z$2+I$2)*$AB41))*100/287.05/(273.15+AJ$2)</f>
        <v>1.35004036261013</v>
      </c>
      <c r="AK41" s="31" t="n">
        <f aca="false">($Y$2*EXP(-0.02896*9.81/8.314/(273.15+$Z$2+J$2)*$AB41))*100/287.05/(273.15+AK$2)</f>
        <v>1.32468668578717</v>
      </c>
      <c r="AL41" s="31" t="n">
        <f aca="false">($Y$2*EXP(-0.02896*9.81/8.314/(273.15+$Z$2+K$2)*$AB41))*100/287.05/(273.15+AL$2)</f>
        <v>1.30026825143107</v>
      </c>
      <c r="AM41" s="31" t="n">
        <f aca="false">($Y$2*EXP(-0.02896*9.81/8.314/(273.15+$Z$2+L$2)*$AB41))*100/287.05/(273.15+AM$2)</f>
        <v>1.27673422207002</v>
      </c>
      <c r="AN41" s="31" t="n">
        <f aca="false">($Y$2*EXP(-0.02896*9.81/8.314/(273.15+$Z$2+M$2)*$AB41))*100/287.05/(273.15+AN$2)</f>
        <v>1.25403738091309</v>
      </c>
      <c r="AO41" s="31" t="n">
        <f aca="false">($Y$2*EXP(-0.02896*9.81/8.314/(273.15+$Z$2+N$2)*$AB41))*100/287.05/(273.15+AO$2)</f>
        <v>1.23213381501483</v>
      </c>
      <c r="AP41" s="31" t="n">
        <f aca="false">($Y$2*EXP(-0.02896*9.81/8.314/(273.15+$Z$2+O$2)*$AB41))*100/287.05/(273.15+AP$2)</f>
        <v>1.21098263115146</v>
      </c>
      <c r="AQ41" s="31" t="n">
        <f aca="false">($Y$2*EXP(-0.02896*9.81/8.314/(273.15+$Z$2+P$2)*$AB41))*100/287.05/(273.15+AQ$2)</f>
        <v>1.1905457005336</v>
      </c>
      <c r="AR41" s="31" t="n">
        <f aca="false">($Y$2*EXP(-0.02896*9.81/8.314/(273.15+$Z$2+Q$2)*$AB41))*100/287.05/(273.15+AR$2)</f>
        <v>1.17078742899673</v>
      </c>
      <c r="AS41" s="31" t="n">
        <f aca="false">($Y$2*EXP(-0.02896*9.81/8.314/(273.15+$Z$2+R$2)*$AB41))*100/287.05/(273.15+AS$2)</f>
        <v>1.15167454975021</v>
      </c>
      <c r="AT41" s="31" t="n">
        <f aca="false">($Y$2*EXP(-0.02896*9.81/8.314/(273.15+$Z$2+S$2)*$AB41))*100/287.05/(273.15+AT$2)</f>
        <v>1.13317593614225</v>
      </c>
      <c r="AU41" s="31" t="n">
        <f aca="false">($Y$2*EXP(-0.02896*9.81/8.314/(273.15+$Z$2+T$2)*$AB41))*100/287.05/(273.15+AU$2)</f>
        <v>1.11526243222044</v>
      </c>
      <c r="AV41" s="31" t="n">
        <f aca="false">($Y$2*EXP(-0.02896*9.81/8.314/(273.15+$Z$2+U$2)*$AB41))*100/287.05/(273.15+AV$2)</f>
        <v>1.09790669914471</v>
      </c>
      <c r="AW41" s="32" t="n">
        <f aca="false">($Y$2*EXP(-0.02896*9.81/8.314/(273.15+$Z$2+V$2)*$AB41))*100/287.05/(273.15+AW$2)</f>
        <v>1.08108307574844</v>
      </c>
      <c r="AX41" s="25" t="n">
        <f aca="false">AB41</f>
        <v>100</v>
      </c>
      <c r="AZ41" s="16" t="n">
        <v>1000</v>
      </c>
      <c r="BA41" s="30" t="n">
        <f aca="false">$AZ41*100/287.05/(273.15+BA$2)</f>
        <v>1.56115332231185</v>
      </c>
      <c r="BB41" s="31" t="n">
        <f aca="false">$AZ41*100/287.05/(273.15+BB$2)</f>
        <v>1.52694001259649</v>
      </c>
      <c r="BC41" s="31" t="n">
        <f aca="false">$AZ41*100/287.05/(273.15+BC$2)</f>
        <v>1.49419414056997</v>
      </c>
      <c r="BD41" s="31" t="n">
        <f aca="false">$AZ41*100/287.05/(273.15+BD$2)</f>
        <v>1.46282327891619</v>
      </c>
      <c r="BE41" s="31" t="n">
        <f aca="false">$AZ41*100/287.05/(273.15+BE$2)</f>
        <v>1.43274260281262</v>
      </c>
      <c r="BF41" s="31" t="n">
        <f aca="false">$AZ41*100/287.05/(273.15+BF$2)</f>
        <v>1.40387412401326</v>
      </c>
      <c r="BG41" s="31" t="n">
        <f aca="false">$AZ41*100/287.05/(273.15+BG$2)</f>
        <v>1.37614601569777</v>
      </c>
      <c r="BH41" s="31" t="n">
        <f aca="false">$AZ41*100/287.05/(273.15+BH$2)</f>
        <v>1.34949201578109</v>
      </c>
      <c r="BI41" s="31" t="n">
        <f aca="false">$AZ41*100/287.05/(273.15+BI$2)</f>
        <v>1.32385089824773</v>
      </c>
      <c r="BJ41" s="31" t="n">
        <f aca="false">$AZ41*100/287.05/(273.15+BJ$2)</f>
        <v>1.29916600363188</v>
      </c>
      <c r="BK41" s="31" t="n">
        <f aca="false">$AZ41*100/287.05/(273.15+BK$2)</f>
        <v>1.27538482106494</v>
      </c>
      <c r="BL41" s="31" t="n">
        <f aca="false">$AZ41*100/287.05/(273.15+BL$2)</f>
        <v>1.25245861540136</v>
      </c>
      <c r="BM41" s="31" t="n">
        <f aca="false">$AZ41*100/287.05/(273.15+BM$2)</f>
        <v>1.23034209385093</v>
      </c>
      <c r="BN41" s="31" t="n">
        <f aca="false">$AZ41*100/287.05/(273.15+BN$2)</f>
        <v>1.20899310731872</v>
      </c>
      <c r="BO41" s="31" t="n">
        <f aca="false">$AZ41*100/287.05/(273.15+BO$2)</f>
        <v>1.18837238230902</v>
      </c>
      <c r="BP41" s="31" t="n">
        <f aca="false">$AZ41*100/287.05/(273.15+BP$2)</f>
        <v>1.1684432798051</v>
      </c>
      <c r="BQ41" s="31" t="n">
        <f aca="false">$AZ41*100/287.05/(273.15+BQ$2)</f>
        <v>1.14917157801052</v>
      </c>
      <c r="BR41" s="31" t="n">
        <f aca="false">$AZ41*100/287.05/(273.15+BR$2)</f>
        <v>1.13052527624173</v>
      </c>
      <c r="BS41" s="31" t="n">
        <f aca="false">$AZ41*100/287.05/(273.15+BS$2)</f>
        <v>1.11247441760782</v>
      </c>
      <c r="BT41" s="31" t="n">
        <f aca="false">$AZ41*100/287.05/(273.15+BT$2)</f>
        <v>1.09499092841078</v>
      </c>
      <c r="BU41" s="32" t="n">
        <f aca="false">$AZ41*100/287.05/(273.15+BU$2)</f>
        <v>1.07804847245517</v>
      </c>
      <c r="BV41" s="25" t="n">
        <f aca="false">AZ41</f>
        <v>1000</v>
      </c>
    </row>
    <row r="42" customFormat="false" ht="12.75" hidden="false" customHeight="false" outlineLevel="0" collapsed="false">
      <c r="A42" s="16" t="n">
        <v>50</v>
      </c>
      <c r="B42" s="26" t="n">
        <f aca="false">$Y$2*EXP(-0.02896*9.81/8.314/(273.15+$Z$2+B$2)*$A42)</f>
        <v>1005.75848441438</v>
      </c>
      <c r="C42" s="27" t="n">
        <f aca="false">$Y$2*EXP(-0.02896*9.81/8.314/(273.15+$Z$2+C$2)*$A42)</f>
        <v>1005.90687229573</v>
      </c>
      <c r="D42" s="27" t="n">
        <f aca="false">$Y$2*EXP(-0.02896*9.81/8.314/(273.15+$Z$2+D$2)*$A42)</f>
        <v>1006.04930099883</v>
      </c>
      <c r="E42" s="27" t="n">
        <f aca="false">$Y$2*EXP(-0.02896*9.81/8.314/(273.15+$Z$2+E$2)*$A42)</f>
        <v>1006.1861224322</v>
      </c>
      <c r="F42" s="27" t="n">
        <f aca="false">$Y$2*EXP(-0.02896*9.81/8.314/(273.15+$Z$2+F$2)*$A42)</f>
        <v>1006.31766133094</v>
      </c>
      <c r="G42" s="27" t="n">
        <f aca="false">$Y$2*EXP(-0.02896*9.81/8.314/(273.15+$Z$2+G$2)*$A42)</f>
        <v>1006.44421782986</v>
      </c>
      <c r="H42" s="27" t="n">
        <f aca="false">$Y$2*EXP(-0.02896*9.81/8.314/(273.15+$Z$2+H$2)*$A42)</f>
        <v>1006.56606974966</v>
      </c>
      <c r="I42" s="27" t="n">
        <f aca="false">$Y$2*EXP(-0.02896*9.81/8.314/(273.15+$Z$2+I$2)*$A42)</f>
        <v>1006.68347463279</v>
      </c>
      <c r="J42" s="27" t="n">
        <f aca="false">$Y$2*EXP(-0.02896*9.81/8.314/(273.15+$Z$2+J$2)*$A42)</f>
        <v>1006.7966715605</v>
      </c>
      <c r="K42" s="27" t="n">
        <f aca="false">$Y$2*EXP(-0.02896*9.81/8.314/(273.15+$Z$2+K$2)*$A42)</f>
        <v>1006.90588277784</v>
      </c>
      <c r="L42" s="27" t="n">
        <f aca="false">$Y$2*EXP(-0.02896*9.81/8.314/(273.15+$Z$2+L$2)*$A42)</f>
        <v>1007.01131515002</v>
      </c>
      <c r="M42" s="27" t="n">
        <f aca="false">$Y$2*EXP(-0.02896*9.81/8.314/(273.15+$Z$2+M$2)*$A42)</f>
        <v>1007.11316147022</v>
      </c>
      <c r="N42" s="27" t="n">
        <f aca="false">$Y$2*EXP(-0.02896*9.81/8.314/(273.15+$Z$2+N$2)*$A42)</f>
        <v>1007.21160163613</v>
      </c>
      <c r="O42" s="27" t="n">
        <f aca="false">$Y$2*EXP(-0.02896*9.81/8.314/(273.15+$Z$2+O$2)*$A42)</f>
        <v>1007.30680371036</v>
      </c>
      <c r="P42" s="27" t="n">
        <f aca="false">$Y$2*EXP(-0.02896*9.81/8.314/(273.15+$Z$2+P$2)*$A42)</f>
        <v>1007.39892487802</v>
      </c>
      <c r="Q42" s="27" t="n">
        <f aca="false">$Y$2*EXP(-0.02896*9.81/8.314/(273.15+$Z$2+Q$2)*$A42)</f>
        <v>1007.48811231266</v>
      </c>
      <c r="R42" s="27" t="n">
        <f aca="false">$Y$2*EXP(-0.02896*9.81/8.314/(273.15+$Z$2+R$2)*$A42)</f>
        <v>1007.5745039609</v>
      </c>
      <c r="S42" s="27" t="n">
        <f aca="false">$Y$2*EXP(-0.02896*9.81/8.314/(273.15+$Z$2+S$2)*$A42)</f>
        <v>1007.65822925436</v>
      </c>
      <c r="T42" s="27" t="n">
        <f aca="false">$Y$2*EXP(-0.02896*9.81/8.314/(273.15+$Z$2+T$2)*$A42)</f>
        <v>1007.73940975665</v>
      </c>
      <c r="U42" s="27" t="n">
        <f aca="false">$Y$2*EXP(-0.02896*9.81/8.314/(273.15+$Z$2+U$2)*$A42)</f>
        <v>1007.81815975231</v>
      </c>
      <c r="V42" s="28" t="n">
        <f aca="false">$Y$2*EXP(-0.02896*9.81/8.314/(273.15+$Z$2+V$2)*$A42)</f>
        <v>1007.8945867836</v>
      </c>
      <c r="W42" s="20" t="n">
        <f aca="false">A42</f>
        <v>50</v>
      </c>
      <c r="X42" s="21"/>
      <c r="Y42" s="29"/>
      <c r="Z42" s="29"/>
      <c r="AA42" s="29"/>
      <c r="AB42" s="16" t="n">
        <v>50</v>
      </c>
      <c r="AC42" s="30" t="n">
        <f aca="false">($Y$2*EXP(-0.02896*9.81/8.314/(273.15+$Z$2+B$2)*$AB42))*100/287.05/(273.15+AC$2)</f>
        <v>1.57014319938685</v>
      </c>
      <c r="AD42" s="31" t="n">
        <f aca="false">($Y$2*EXP(-0.02896*9.81/8.314/(273.15+$Z$2+C$2)*$AB42))*100/287.05/(273.15+AD$2)</f>
        <v>1.53595945225414</v>
      </c>
      <c r="AE42" s="31" t="n">
        <f aca="false">($Y$2*EXP(-0.02896*9.81/8.314/(273.15+$Z$2+D$2)*$AB42))*100/287.05/(273.15+AE$2)</f>
        <v>1.50323297067697</v>
      </c>
      <c r="AF42" s="31" t="n">
        <f aca="false">($Y$2*EXP(-0.02896*9.81/8.314/(273.15+$Z$2+E$2)*$AB42))*100/287.05/(273.15+AF$2)</f>
        <v>1.47187248281623</v>
      </c>
      <c r="AG42" s="31" t="n">
        <f aca="false">($Y$2*EXP(-0.02896*9.81/8.314/(273.15+$Z$2+F$2)*$AB42))*100/287.05/(273.15+AG$2)</f>
        <v>1.44179418535161</v>
      </c>
      <c r="AH42" s="31" t="n">
        <f aca="false">($Y$2*EXP(-0.02896*9.81/8.314/(273.15+$Z$2+G$2)*$AB42))*100/287.05/(273.15+AH$2)</f>
        <v>1.41292099467411</v>
      </c>
      <c r="AI42" s="31" t="n">
        <f aca="false">($Y$2*EXP(-0.02896*9.81/8.314/(273.15+$Z$2+H$2)*$AB42))*100/287.05/(273.15+AI$2)</f>
        <v>1.38518188642255</v>
      </c>
      <c r="AJ42" s="31" t="n">
        <f aca="false">($Y$2*EXP(-0.02896*9.81/8.314/(273.15+$Z$2+I$2)*$AB42))*100/287.05/(273.15+AJ$2)</f>
        <v>1.35851131143572</v>
      </c>
      <c r="AK42" s="31" t="n">
        <f aca="false">($Y$2*EXP(-0.02896*9.81/8.314/(273.15+$Z$2+J$2)*$AB42))*100/287.05/(273.15+AK$2)</f>
        <v>1.3328486779982</v>
      </c>
      <c r="AL42" s="31" t="n">
        <f aca="false">($Y$2*EXP(-0.02896*9.81/8.314/(273.15+$Z$2+K$2)*$AB42))*100/287.05/(273.15+AL$2)</f>
        <v>1.30813789176192</v>
      </c>
      <c r="AM42" s="31" t="n">
        <f aca="false">($Y$2*EXP(-0.02896*9.81/8.314/(273.15+$Z$2+L$2)*$AB42))*100/287.05/(273.15+AM$2)</f>
        <v>1.28432694598298</v>
      </c>
      <c r="AN42" s="31" t="n">
        <f aca="false">($Y$2*EXP(-0.02896*9.81/8.314/(273.15+$Z$2+M$2)*$AB42))*100/287.05/(273.15+AN$2)</f>
        <v>1.26136755576749</v>
      </c>
      <c r="AO42" s="31" t="n">
        <f aca="false">($Y$2*EXP(-0.02896*9.81/8.314/(273.15+$Z$2+N$2)*$AB42))*100/287.05/(273.15+AO$2)</f>
        <v>1.23921483090794</v>
      </c>
      <c r="AP42" s="31" t="n">
        <f aca="false">($Y$2*EXP(-0.02896*9.81/8.314/(273.15+$Z$2+O$2)*$AB42))*100/287.05/(273.15+AP$2)</f>
        <v>1.21782698264108</v>
      </c>
      <c r="AQ42" s="31" t="n">
        <f aca="false">($Y$2*EXP(-0.02896*9.81/8.314/(273.15+$Z$2+P$2)*$AB42))*100/287.05/(273.15+AQ$2)</f>
        <v>1.19716506029284</v>
      </c>
      <c r="AR42" s="31" t="n">
        <f aca="false">($Y$2*EXP(-0.02896*9.81/8.314/(273.15+$Z$2+Q$2)*$AB42))*100/287.05/(273.15+AR$2)</f>
        <v>1.17719271431525</v>
      </c>
      <c r="AS42" s="31" t="n">
        <f aca="false">($Y$2*EXP(-0.02896*9.81/8.314/(273.15+$Z$2+R$2)*$AB42))*100/287.05/(273.15+AS$2)</f>
        <v>1.15787598267992</v>
      </c>
      <c r="AT42" s="31" t="n">
        <f aca="false">($Y$2*EXP(-0.02896*9.81/8.314/(273.15+$Z$2+S$2)*$AB42))*100/287.05/(273.15+AT$2)</f>
        <v>1.13918309798504</v>
      </c>
      <c r="AU42" s="31" t="n">
        <f aca="false">($Y$2*EXP(-0.02896*9.81/8.314/(273.15+$Z$2+T$2)*$AB42))*100/287.05/(273.15+AU$2)</f>
        <v>1.12108431296948</v>
      </c>
      <c r="AV42" s="31" t="n">
        <f aca="false">($Y$2*EXP(-0.02896*9.81/8.314/(273.15+$Z$2+U$2)*$AB42))*100/287.05/(273.15+AV$2)</f>
        <v>1.10355174241643</v>
      </c>
      <c r="AW42" s="32" t="n">
        <f aca="false">($Y$2*EXP(-0.02896*9.81/8.314/(273.15+$Z$2+V$2)*$AB42))*100/287.05/(273.15+AW$2)</f>
        <v>1.0865592196779</v>
      </c>
      <c r="AX42" s="25" t="n">
        <f aca="false">AB42</f>
        <v>50</v>
      </c>
      <c r="AZ42" s="16" t="n">
        <v>1005</v>
      </c>
      <c r="BA42" s="30" t="n">
        <f aca="false">$AZ42*100/287.05/(273.15+BA$2)</f>
        <v>1.56895908892341</v>
      </c>
      <c r="BB42" s="31" t="n">
        <f aca="false">$AZ42*100/287.05/(273.15+BB$2)</f>
        <v>1.53457471265947</v>
      </c>
      <c r="BC42" s="31" t="n">
        <f aca="false">$AZ42*100/287.05/(273.15+BC$2)</f>
        <v>1.50166511127282</v>
      </c>
      <c r="BD42" s="31" t="n">
        <f aca="false">$AZ42*100/287.05/(273.15+BD$2)</f>
        <v>1.47013739531077</v>
      </c>
      <c r="BE42" s="31" t="n">
        <f aca="false">$AZ42*100/287.05/(273.15+BE$2)</f>
        <v>1.43990631582669</v>
      </c>
      <c r="BF42" s="31" t="n">
        <f aca="false">$AZ42*100/287.05/(273.15+BF$2)</f>
        <v>1.41089349463332</v>
      </c>
      <c r="BG42" s="31" t="n">
        <f aca="false">$AZ42*100/287.05/(273.15+BG$2)</f>
        <v>1.38302674577626</v>
      </c>
      <c r="BH42" s="31" t="n">
        <f aca="false">$AZ42*100/287.05/(273.15+BH$2)</f>
        <v>1.35623947586</v>
      </c>
      <c r="BI42" s="31" t="n">
        <f aca="false">$AZ42*100/287.05/(273.15+BI$2)</f>
        <v>1.33047015273897</v>
      </c>
      <c r="BJ42" s="31" t="n">
        <f aca="false">$AZ42*100/287.05/(273.15+BJ$2)</f>
        <v>1.30566183365004</v>
      </c>
      <c r="BK42" s="31" t="n">
        <f aca="false">$AZ42*100/287.05/(273.15+BK$2)</f>
        <v>1.28176174517027</v>
      </c>
      <c r="BL42" s="31" t="n">
        <f aca="false">$AZ42*100/287.05/(273.15+BL$2)</f>
        <v>1.25872090847837</v>
      </c>
      <c r="BM42" s="31" t="n">
        <f aca="false">$AZ42*100/287.05/(273.15+BM$2)</f>
        <v>1.23649380432018</v>
      </c>
      <c r="BN42" s="31" t="n">
        <f aca="false">$AZ42*100/287.05/(273.15+BN$2)</f>
        <v>1.21503807285532</v>
      </c>
      <c r="BO42" s="31" t="n">
        <f aca="false">$AZ42*100/287.05/(273.15+BO$2)</f>
        <v>1.19431424422057</v>
      </c>
      <c r="BP42" s="31" t="n">
        <f aca="false">$AZ42*100/287.05/(273.15+BP$2)</f>
        <v>1.17428549620412</v>
      </c>
      <c r="BQ42" s="31" t="n">
        <f aca="false">$AZ42*100/287.05/(273.15+BQ$2)</f>
        <v>1.15491743590057</v>
      </c>
      <c r="BR42" s="31" t="n">
        <f aca="false">$AZ42*100/287.05/(273.15+BR$2)</f>
        <v>1.13617790262294</v>
      </c>
      <c r="BS42" s="31" t="n">
        <f aca="false">$AZ42*100/287.05/(273.15+BS$2)</f>
        <v>1.11803678969586</v>
      </c>
      <c r="BT42" s="31" t="n">
        <f aca="false">$AZ42*100/287.05/(273.15+BT$2)</f>
        <v>1.10046588305283</v>
      </c>
      <c r="BU42" s="32" t="n">
        <f aca="false">$AZ42*100/287.05/(273.15+BU$2)</f>
        <v>1.08343871481745</v>
      </c>
      <c r="BV42" s="25" t="n">
        <f aca="false">AZ42</f>
        <v>1005</v>
      </c>
    </row>
    <row r="43" customFormat="false" ht="12.75" hidden="false" customHeight="false" outlineLevel="0" collapsed="false">
      <c r="A43" s="16" t="n">
        <v>0</v>
      </c>
      <c r="B43" s="26" t="n">
        <f aca="false">$Y$2*EXP(-0.02896*9.81/8.314/(273.15+$Z$2+B$2)*$A43)</f>
        <v>1013</v>
      </c>
      <c r="C43" s="27" t="n">
        <f aca="false">$Y$2*EXP(-0.02896*9.81/8.314/(273.15+$Z$2+C$2)*$A43)</f>
        <v>1013</v>
      </c>
      <c r="D43" s="27" t="n">
        <f aca="false">$Y$2*EXP(-0.02896*9.81/8.314/(273.15+$Z$2+D$2)*$A43)</f>
        <v>1013</v>
      </c>
      <c r="E43" s="27" t="n">
        <f aca="false">$Y$2*EXP(-0.02896*9.81/8.314/(273.15+$Z$2+E$2)*$A43)</f>
        <v>1013</v>
      </c>
      <c r="F43" s="27" t="n">
        <f aca="false">$Y$2*EXP(-0.02896*9.81/8.314/(273.15+$Z$2+F$2)*$A43)</f>
        <v>1013</v>
      </c>
      <c r="G43" s="27" t="n">
        <f aca="false">$Y$2*EXP(-0.02896*9.81/8.314/(273.15+$Z$2+G$2)*$A43)</f>
        <v>1013</v>
      </c>
      <c r="H43" s="27" t="n">
        <f aca="false">$Y$2*EXP(-0.02896*9.81/8.314/(273.15+$Z$2+H$2)*$A43)</f>
        <v>1013</v>
      </c>
      <c r="I43" s="27" t="n">
        <f aca="false">$Y$2*EXP(-0.02896*9.81/8.314/(273.15+$Z$2+I$2)*$A43)</f>
        <v>1013</v>
      </c>
      <c r="J43" s="27" t="n">
        <f aca="false">$Y$2*EXP(-0.02896*9.81/8.314/(273.15+$Z$2+J$2)*$A43)</f>
        <v>1013</v>
      </c>
      <c r="K43" s="27" t="n">
        <f aca="false">$Y$2*EXP(-0.02896*9.81/8.314/(273.15+$Z$2+K$2)*$A43)</f>
        <v>1013</v>
      </c>
      <c r="L43" s="27" t="n">
        <f aca="false">$Y$2*EXP(-0.02896*9.81/8.314/(273.15+$Z$2+L$2)*$A43)</f>
        <v>1013</v>
      </c>
      <c r="M43" s="27" t="n">
        <f aca="false">$Y$2*EXP(-0.02896*9.81/8.314/(273.15+$Z$2+M$2)*$A43)</f>
        <v>1013</v>
      </c>
      <c r="N43" s="27" t="n">
        <f aca="false">$Y$2*EXP(-0.02896*9.81/8.314/(273.15+$Z$2+N$2)*$A43)</f>
        <v>1013</v>
      </c>
      <c r="O43" s="27" t="n">
        <f aca="false">$Y$2*EXP(-0.02896*9.81/8.314/(273.15+$Z$2+O$2)*$A43)</f>
        <v>1013</v>
      </c>
      <c r="P43" s="27" t="n">
        <f aca="false">$Y$2*EXP(-0.02896*9.81/8.314/(273.15+$Z$2+P$2)*$A43)</f>
        <v>1013</v>
      </c>
      <c r="Q43" s="27" t="n">
        <f aca="false">$Y$2*EXP(-0.02896*9.81/8.314/(273.15+$Z$2+Q$2)*$A43)</f>
        <v>1013</v>
      </c>
      <c r="R43" s="27" t="n">
        <f aca="false">$Y$2*EXP(-0.02896*9.81/8.314/(273.15+$Z$2+R$2)*$A43)</f>
        <v>1013</v>
      </c>
      <c r="S43" s="27" t="n">
        <f aca="false">$Y$2*EXP(-0.02896*9.81/8.314/(273.15+$Z$2+S$2)*$A43)</f>
        <v>1013</v>
      </c>
      <c r="T43" s="27" t="n">
        <f aca="false">$Y$2*EXP(-0.02896*9.81/8.314/(273.15+$Z$2+T$2)*$A43)</f>
        <v>1013</v>
      </c>
      <c r="U43" s="27" t="n">
        <f aca="false">$Y$2*EXP(-0.02896*9.81/8.314/(273.15+$Z$2+U$2)*$A43)</f>
        <v>1013</v>
      </c>
      <c r="V43" s="28" t="n">
        <f aca="false">$Y$2*EXP(-0.02896*9.81/8.314/(273.15+$Z$2+V$2)*$A43)</f>
        <v>1013</v>
      </c>
      <c r="W43" s="20" t="n">
        <f aca="false">A43</f>
        <v>0</v>
      </c>
      <c r="X43" s="21"/>
      <c r="Y43" s="29"/>
      <c r="Z43" s="29"/>
      <c r="AA43" s="29"/>
      <c r="AB43" s="16" t="n">
        <v>0</v>
      </c>
      <c r="AC43" s="30" t="n">
        <f aca="false">($Y$2*EXP(-0.02896*9.81/8.314/(273.15+$Z$2+B$2)*$AB43))*100/287.05/(273.15+AC$2)</f>
        <v>1.58144831550191</v>
      </c>
      <c r="AD43" s="31" t="n">
        <f aca="false">($Y$2*EXP(-0.02896*9.81/8.314/(273.15+$Z$2+C$2)*$AB43))*100/287.05/(273.15+AD$2)</f>
        <v>1.54679023276025</v>
      </c>
      <c r="AE43" s="31" t="n">
        <f aca="false">($Y$2*EXP(-0.02896*9.81/8.314/(273.15+$Z$2+D$2)*$AB43))*100/287.05/(273.15+AE$2)</f>
        <v>1.51361866439738</v>
      </c>
      <c r="AF43" s="31" t="n">
        <f aca="false">($Y$2*EXP(-0.02896*9.81/8.314/(273.15+$Z$2+E$2)*$AB43))*100/287.05/(273.15+AF$2)</f>
        <v>1.4818399815421</v>
      </c>
      <c r="AG43" s="31" t="n">
        <f aca="false">($Y$2*EXP(-0.02896*9.81/8.314/(273.15+$Z$2+F$2)*$AB43))*100/287.05/(273.15+AG$2)</f>
        <v>1.45136825664919</v>
      </c>
      <c r="AH43" s="31" t="n">
        <f aca="false">($Y$2*EXP(-0.02896*9.81/8.314/(273.15+$Z$2+G$2)*$AB43))*100/287.05/(273.15+AH$2)</f>
        <v>1.42212448762543</v>
      </c>
      <c r="AI43" s="31" t="n">
        <f aca="false">($Y$2*EXP(-0.02896*9.81/8.314/(273.15+$Z$2+H$2)*$AB43))*100/287.05/(273.15+AI$2)</f>
        <v>1.39403591390184</v>
      </c>
      <c r="AJ43" s="31" t="n">
        <f aca="false">($Y$2*EXP(-0.02896*9.81/8.314/(273.15+$Z$2+I$2)*$AB43))*100/287.05/(273.15+AJ$2)</f>
        <v>1.36703541198625</v>
      </c>
      <c r="AK43" s="31" t="n">
        <f aca="false">($Y$2*EXP(-0.02896*9.81/8.314/(273.15+$Z$2+J$2)*$AB43))*100/287.05/(273.15+AK$2)</f>
        <v>1.34106095992495</v>
      </c>
      <c r="AL43" s="31" t="n">
        <f aca="false">($Y$2*EXP(-0.02896*9.81/8.314/(273.15+$Z$2+K$2)*$AB43))*100/287.05/(273.15+AL$2)</f>
        <v>1.3160551616791</v>
      </c>
      <c r="AM43" s="31" t="n">
        <f aca="false">($Y$2*EXP(-0.02896*9.81/8.314/(273.15+$Z$2+L$2)*$AB43))*100/287.05/(273.15+AM$2)</f>
        <v>1.29196482373879</v>
      </c>
      <c r="AN43" s="31" t="n">
        <f aca="false">($Y$2*EXP(-0.02896*9.81/8.314/(273.15+$Z$2+M$2)*$AB43))*100/287.05/(273.15+AN$2)</f>
        <v>1.26874057740158</v>
      </c>
      <c r="AO43" s="31" t="n">
        <f aca="false">($Y$2*EXP(-0.02896*9.81/8.314/(273.15+$Z$2+N$2)*$AB43))*100/287.05/(273.15+AO$2)</f>
        <v>1.24633654107099</v>
      </c>
      <c r="AP43" s="31" t="n">
        <f aca="false">($Y$2*EXP(-0.02896*9.81/8.314/(273.15+$Z$2+O$2)*$AB43))*100/287.05/(273.15+AP$2)</f>
        <v>1.22471001771386</v>
      </c>
      <c r="AQ43" s="31" t="n">
        <f aca="false">($Y$2*EXP(-0.02896*9.81/8.314/(273.15+$Z$2+P$2)*$AB43))*100/287.05/(273.15+AQ$2)</f>
        <v>1.20382122327904</v>
      </c>
      <c r="AR43" s="31" t="n">
        <f aca="false">($Y$2*EXP(-0.02896*9.81/8.314/(273.15+$Z$2+Q$2)*$AB43))*100/287.05/(273.15+AR$2)</f>
        <v>1.18363304244256</v>
      </c>
      <c r="AS43" s="31" t="n">
        <f aca="false">($Y$2*EXP(-0.02896*9.81/8.314/(273.15+$Z$2+R$2)*$AB43))*100/287.05/(273.15+AS$2)</f>
        <v>1.16411080852466</v>
      </c>
      <c r="AT43" s="31" t="n">
        <f aca="false">($Y$2*EXP(-0.02896*9.81/8.314/(273.15+$Z$2+S$2)*$AB43))*100/287.05/(273.15+AT$2)</f>
        <v>1.14522210483287</v>
      </c>
      <c r="AU43" s="31" t="n">
        <f aca="false">($Y$2*EXP(-0.02896*9.81/8.314/(273.15+$Z$2+T$2)*$AB43))*100/287.05/(273.15+AU$2)</f>
        <v>1.12693658503672</v>
      </c>
      <c r="AV43" s="31" t="n">
        <f aca="false">($Y$2*EXP(-0.02896*9.81/8.314/(273.15+$Z$2+U$2)*$AB43))*100/287.05/(273.15+AV$2)</f>
        <v>1.10922581048012</v>
      </c>
      <c r="AW43" s="32" t="n">
        <f aca="false">($Y$2*EXP(-0.02896*9.81/8.314/(273.15+$Z$2+V$2)*$AB43))*100/287.05/(273.15+AW$2)</f>
        <v>1.09206310259709</v>
      </c>
      <c r="AX43" s="25" t="n">
        <f aca="false">AB43</f>
        <v>0</v>
      </c>
      <c r="AZ43" s="16" t="n">
        <v>1010</v>
      </c>
      <c r="BA43" s="30" t="n">
        <f aca="false">$AZ43*100/287.05/(273.15+BA$2)</f>
        <v>1.57676485553497</v>
      </c>
      <c r="BB43" s="31" t="n">
        <f aca="false">$AZ43*100/287.05/(273.15+BB$2)</f>
        <v>1.54220941272246</v>
      </c>
      <c r="BC43" s="31" t="n">
        <f aca="false">$AZ43*100/287.05/(273.15+BC$2)</f>
        <v>1.50913608197567</v>
      </c>
      <c r="BD43" s="31" t="n">
        <f aca="false">$AZ43*100/287.05/(273.15+BD$2)</f>
        <v>1.47745151170535</v>
      </c>
      <c r="BE43" s="31" t="n">
        <f aca="false">$AZ43*100/287.05/(273.15+BE$2)</f>
        <v>1.44707002884075</v>
      </c>
      <c r="BF43" s="31" t="n">
        <f aca="false">$AZ43*100/287.05/(273.15+BF$2)</f>
        <v>1.41791286525339</v>
      </c>
      <c r="BG43" s="31" t="n">
        <f aca="false">$AZ43*100/287.05/(273.15+BG$2)</f>
        <v>1.38990747585474</v>
      </c>
      <c r="BH43" s="31" t="n">
        <f aca="false">$AZ43*100/287.05/(273.15+BH$2)</f>
        <v>1.36298693593891</v>
      </c>
      <c r="BI43" s="31" t="n">
        <f aca="false">$AZ43*100/287.05/(273.15+BI$2)</f>
        <v>1.33708940723021</v>
      </c>
      <c r="BJ43" s="31" t="n">
        <f aca="false">$AZ43*100/287.05/(273.15+BJ$2)</f>
        <v>1.3121576636682</v>
      </c>
      <c r="BK43" s="31" t="n">
        <f aca="false">$AZ43*100/287.05/(273.15+BK$2)</f>
        <v>1.28813866927559</v>
      </c>
      <c r="BL43" s="31" t="n">
        <f aca="false">$AZ43*100/287.05/(273.15+BL$2)</f>
        <v>1.26498320155538</v>
      </c>
      <c r="BM43" s="31" t="n">
        <f aca="false">$AZ43*100/287.05/(273.15+BM$2)</f>
        <v>1.24264551478943</v>
      </c>
      <c r="BN43" s="31" t="n">
        <f aca="false">$AZ43*100/287.05/(273.15+BN$2)</f>
        <v>1.22108303839191</v>
      </c>
      <c r="BO43" s="31" t="n">
        <f aca="false">$AZ43*100/287.05/(273.15+BO$2)</f>
        <v>1.20025610613211</v>
      </c>
      <c r="BP43" s="31" t="n">
        <f aca="false">$AZ43*100/287.05/(273.15+BP$2)</f>
        <v>1.18012771260315</v>
      </c>
      <c r="BQ43" s="31" t="n">
        <f aca="false">$AZ43*100/287.05/(273.15+BQ$2)</f>
        <v>1.16066329379063</v>
      </c>
      <c r="BR43" s="31" t="n">
        <f aca="false">$AZ43*100/287.05/(273.15+BR$2)</f>
        <v>1.14183052900415</v>
      </c>
      <c r="BS43" s="31" t="n">
        <f aca="false">$AZ43*100/287.05/(273.15+BS$2)</f>
        <v>1.1235991617839</v>
      </c>
      <c r="BT43" s="31" t="n">
        <f aca="false">$AZ43*100/287.05/(273.15+BT$2)</f>
        <v>1.10594083769489</v>
      </c>
      <c r="BU43" s="32" t="n">
        <f aca="false">$AZ43*100/287.05/(273.15+BU$2)</f>
        <v>1.08882895717973</v>
      </c>
      <c r="BV43" s="25" t="n">
        <f aca="false">AZ43</f>
        <v>1010</v>
      </c>
    </row>
    <row r="44" customFormat="false" ht="12.75" hidden="false" customHeight="false" outlineLevel="0" collapsed="false">
      <c r="A44" s="16" t="n">
        <v>-50</v>
      </c>
      <c r="B44" s="26" t="n">
        <f aca="false">$Y$2*EXP(-0.02896*9.81/8.314/(273.15+$Z$2+B$2)*$A44)</f>
        <v>1020.29365489022</v>
      </c>
      <c r="C44" s="27" t="n">
        <f aca="false">$Y$2*EXP(-0.02896*9.81/8.314/(273.15+$Z$2+C$2)*$A44)</f>
        <v>1020.14314472077</v>
      </c>
      <c r="D44" s="27" t="n">
        <f aca="false">$Y$2*EXP(-0.02896*9.81/8.314/(273.15+$Z$2+D$2)*$A44)</f>
        <v>1019.99872071995</v>
      </c>
      <c r="E44" s="27" t="n">
        <f aca="false">$Y$2*EXP(-0.02896*9.81/8.314/(273.15+$Z$2+E$2)*$A44)</f>
        <v>1019.8600210461</v>
      </c>
      <c r="F44" s="27" t="n">
        <f aca="false">$Y$2*EXP(-0.02896*9.81/8.314/(273.15+$Z$2+F$2)*$A44)</f>
        <v>1019.72671198357</v>
      </c>
      <c r="G44" s="27" t="n">
        <f aca="false">$Y$2*EXP(-0.02896*9.81/8.314/(273.15+$Z$2+G$2)*$A44)</f>
        <v>1019.59848526197</v>
      </c>
      <c r="H44" s="27" t="n">
        <f aca="false">$Y$2*EXP(-0.02896*9.81/8.314/(273.15+$Z$2+H$2)*$A44)</f>
        <v>1019.47505567639</v>
      </c>
      <c r="I44" s="27" t="n">
        <f aca="false">$Y$2*EXP(-0.02896*9.81/8.314/(273.15+$Z$2+I$2)*$A44)</f>
        <v>1019.35615896975</v>
      </c>
      <c r="J44" s="27" t="n">
        <f aca="false">$Y$2*EXP(-0.02896*9.81/8.314/(273.15+$Z$2+J$2)*$A44)</f>
        <v>1019.24154994421</v>
      </c>
      <c r="K44" s="27" t="n">
        <f aca="false">$Y$2*EXP(-0.02896*9.81/8.314/(273.15+$Z$2+K$2)*$A44)</f>
        <v>1019.1310007734</v>
      </c>
      <c r="L44" s="27" t="n">
        <f aca="false">$Y$2*EXP(-0.02896*9.81/8.314/(273.15+$Z$2+L$2)*$A44)</f>
        <v>1019.02429949074</v>
      </c>
      <c r="M44" s="27" t="n">
        <f aca="false">$Y$2*EXP(-0.02896*9.81/8.314/(273.15+$Z$2+M$2)*$A44)</f>
        <v>1018.92124863303</v>
      </c>
      <c r="N44" s="27" t="n">
        <f aca="false">$Y$2*EXP(-0.02896*9.81/8.314/(273.15+$Z$2+N$2)*$A44)</f>
        <v>1018.82166402083</v>
      </c>
      <c r="O44" s="27" t="n">
        <f aca="false">$Y$2*EXP(-0.02896*9.81/8.314/(273.15+$Z$2+O$2)*$A44)</f>
        <v>1018.7253736599</v>
      </c>
      <c r="P44" s="27" t="n">
        <f aca="false">$Y$2*EXP(-0.02896*9.81/8.314/(273.15+$Z$2+P$2)*$A44)</f>
        <v>1018.63221674994</v>
      </c>
      <c r="Q44" s="27" t="n">
        <f aca="false">$Y$2*EXP(-0.02896*9.81/8.314/(273.15+$Z$2+Q$2)*$A44)</f>
        <v>1018.54204278843</v>
      </c>
      <c r="R44" s="27" t="n">
        <f aca="false">$Y$2*EXP(-0.02896*9.81/8.314/(273.15+$Z$2+R$2)*$A44)</f>
        <v>1018.45471075935</v>
      </c>
      <c r="S44" s="27" t="n">
        <f aca="false">$Y$2*EXP(-0.02896*9.81/8.314/(273.15+$Z$2+S$2)*$A44)</f>
        <v>1018.37008839727</v>
      </c>
      <c r="T44" s="27" t="n">
        <f aca="false">$Y$2*EXP(-0.02896*9.81/8.314/(273.15+$Z$2+T$2)*$A44)</f>
        <v>1018.28805151899</v>
      </c>
      <c r="U44" s="27" t="n">
        <f aca="false">$Y$2*EXP(-0.02896*9.81/8.314/(273.15+$Z$2+U$2)*$A44)</f>
        <v>1018.2084834155</v>
      </c>
      <c r="V44" s="28" t="n">
        <f aca="false">$Y$2*EXP(-0.02896*9.81/8.314/(273.15+$Z$2+V$2)*$A44)</f>
        <v>1018.13127429796</v>
      </c>
      <c r="W44" s="20" t="n">
        <f aca="false">A44</f>
        <v>-50</v>
      </c>
      <c r="X44" s="21"/>
      <c r="Y44" s="29"/>
      <c r="Z44" s="29"/>
      <c r="AA44" s="29"/>
      <c r="AB44" s="16" t="n">
        <v>-50</v>
      </c>
      <c r="AC44" s="30" t="n">
        <f aca="false">($Y$2*EXP(-0.02896*9.81/8.314/(273.15+$Z$2+B$2)*$AB44))*100/287.05/(273.15+AC$2)</f>
        <v>1.59283482906557</v>
      </c>
      <c r="AD44" s="31" t="n">
        <f aca="false">($Y$2*EXP(-0.02896*9.81/8.314/(273.15+$Z$2+C$2)*$AB44))*100/287.05/(273.15+AD$2)</f>
        <v>1.55769738625015</v>
      </c>
      <c r="AE44" s="31" t="n">
        <f aca="false">($Y$2*EXP(-0.02896*9.81/8.314/(273.15+$Z$2+D$2)*$AB44))*100/287.05/(273.15+AE$2)</f>
        <v>1.52407611188861</v>
      </c>
      <c r="AF44" s="31" t="n">
        <f aca="false">($Y$2*EXP(-0.02896*9.81/8.314/(273.15+$Z$2+E$2)*$AB44))*100/287.05/(273.15+AF$2)</f>
        <v>1.49187498002219</v>
      </c>
      <c r="AG44" s="31" t="n">
        <f aca="false">($Y$2*EXP(-0.02896*9.81/8.314/(273.15+$Z$2+F$2)*$AB44))*100/287.05/(273.15+AG$2)</f>
        <v>1.4610059034849</v>
      </c>
      <c r="AH44" s="31" t="n">
        <f aca="false">($Y$2*EXP(-0.02896*9.81/8.314/(273.15+$Z$2+G$2)*$AB44))*100/287.05/(273.15+AH$2)</f>
        <v>1.43138793034239</v>
      </c>
      <c r="AI44" s="31" t="n">
        <f aca="false">($Y$2*EXP(-0.02896*9.81/8.314/(273.15+$Z$2+H$2)*$AB44))*100/287.05/(273.15+AI$2)</f>
        <v>1.40294653597233</v>
      </c>
      <c r="AJ44" s="31" t="n">
        <f aca="false">($Y$2*EXP(-0.02896*9.81/8.314/(273.15+$Z$2+I$2)*$AB44))*100/287.05/(273.15+AJ$2)</f>
        <v>1.37561299776696</v>
      </c>
      <c r="AK44" s="31" t="n">
        <f aca="false">($Y$2*EXP(-0.02896*9.81/8.314/(273.15+$Z$2+J$2)*$AB44))*100/287.05/(273.15+AK$2)</f>
        <v>1.34932384142505</v>
      </c>
      <c r="AL44" s="31" t="n">
        <f aca="false">($Y$2*EXP(-0.02896*9.81/8.314/(273.15+$Z$2+K$2)*$AB44))*100/287.05/(273.15+AL$2)</f>
        <v>1.32402034945214</v>
      </c>
      <c r="AM44" s="31" t="n">
        <f aca="false">($Y$2*EXP(-0.02896*9.81/8.314/(273.15+$Z$2+L$2)*$AB44))*100/287.05/(273.15+AM$2)</f>
        <v>1.29964812386683</v>
      </c>
      <c r="AN44" s="31" t="n">
        <f aca="false">($Y$2*EXP(-0.02896*9.81/8.314/(273.15+$Z$2+M$2)*$AB44))*100/287.05/(273.15+AN$2)</f>
        <v>1.27615669626596</v>
      </c>
      <c r="AO44" s="31" t="n">
        <f aca="false">($Y$2*EXP(-0.02896*9.81/8.314/(273.15+$Z$2+N$2)*$AB44))*100/287.05/(273.15+AO$2)</f>
        <v>1.25349917937207</v>
      </c>
      <c r="AP44" s="31" t="n">
        <f aca="false">($Y$2*EXP(-0.02896*9.81/8.314/(273.15+$Z$2+O$2)*$AB44))*100/287.05/(273.15+AP$2)</f>
        <v>1.23163195500551</v>
      </c>
      <c r="AQ44" s="31" t="n">
        <f aca="false">($Y$2*EXP(-0.02896*9.81/8.314/(273.15+$Z$2+P$2)*$AB44))*100/287.05/(273.15+AQ$2)</f>
        <v>1.21051439411584</v>
      </c>
      <c r="AR44" s="31" t="n">
        <f aca="false">($Y$2*EXP(-0.02896*9.81/8.314/(273.15+$Z$2+Q$2)*$AB44))*100/287.05/(273.15+AR$2)</f>
        <v>1.1901086050951</v>
      </c>
      <c r="AS44" s="31" t="n">
        <f aca="false">($Y$2*EXP(-0.02896*9.81/8.314/(273.15+$Z$2+R$2)*$AB44))*100/287.05/(273.15+AS$2)</f>
        <v>1.17037920709558</v>
      </c>
      <c r="AT44" s="31" t="n">
        <f aca="false">($Y$2*EXP(-0.02896*9.81/8.314/(273.15+$Z$2+S$2)*$AB44))*100/287.05/(273.15+AT$2)</f>
        <v>1.15129312550164</v>
      </c>
      <c r="AU44" s="31" t="n">
        <f aca="false">($Y$2*EXP(-0.02896*9.81/8.314/(273.15+$Z$2+T$2)*$AB44))*100/287.05/(273.15+AU$2)</f>
        <v>1.1328194070706</v>
      </c>
      <c r="AV44" s="31" t="n">
        <f aca="false">($Y$2*EXP(-0.02896*9.81/8.314/(273.15+$Z$2+U$2)*$AB44))*100/287.05/(273.15+AV$2)</f>
        <v>1.11492905257087</v>
      </c>
      <c r="AW44" s="32" t="n">
        <f aca="false">($Y$2*EXP(-0.02896*9.81/8.314/(273.15+$Z$2+V$2)*$AB44))*100/287.05/(273.15+AW$2)</f>
        <v>1.09759486501575</v>
      </c>
      <c r="AX44" s="25" t="n">
        <f aca="false">AB44</f>
        <v>-50</v>
      </c>
      <c r="AZ44" s="16" t="n">
        <v>1015</v>
      </c>
      <c r="BA44" s="30" t="n">
        <f aca="false">$AZ44*100/287.05/(273.15+BA$2)</f>
        <v>1.58457062214653</v>
      </c>
      <c r="BB44" s="31" t="n">
        <f aca="false">$AZ44*100/287.05/(273.15+BB$2)</f>
        <v>1.54984411278544</v>
      </c>
      <c r="BC44" s="31" t="n">
        <f aca="false">$AZ44*100/287.05/(273.15+BC$2)</f>
        <v>1.51660705267852</v>
      </c>
      <c r="BD44" s="31" t="n">
        <f aca="false">$AZ44*100/287.05/(273.15+BD$2)</f>
        <v>1.48476562809993</v>
      </c>
      <c r="BE44" s="31" t="n">
        <f aca="false">$AZ44*100/287.05/(273.15+BE$2)</f>
        <v>1.45423374185481</v>
      </c>
      <c r="BF44" s="31" t="n">
        <f aca="false">$AZ44*100/287.05/(273.15+BF$2)</f>
        <v>1.42493223587346</v>
      </c>
      <c r="BG44" s="31" t="n">
        <f aca="false">$AZ44*100/287.05/(273.15+BG$2)</f>
        <v>1.39678820593323</v>
      </c>
      <c r="BH44" s="31" t="n">
        <f aca="false">$AZ44*100/287.05/(273.15+BH$2)</f>
        <v>1.36973439601781</v>
      </c>
      <c r="BI44" s="31" t="n">
        <f aca="false">$AZ44*100/287.05/(273.15+BI$2)</f>
        <v>1.34370866172144</v>
      </c>
      <c r="BJ44" s="31" t="n">
        <f aca="false">$AZ44*100/287.05/(273.15+BJ$2)</f>
        <v>1.31865349368636</v>
      </c>
      <c r="BK44" s="31" t="n">
        <f aca="false">$AZ44*100/287.05/(273.15+BK$2)</f>
        <v>1.29451559338092</v>
      </c>
      <c r="BL44" s="31" t="n">
        <f aca="false">$AZ44*100/287.05/(273.15+BL$2)</f>
        <v>1.27124549463239</v>
      </c>
      <c r="BM44" s="31" t="n">
        <f aca="false">$AZ44*100/287.05/(273.15+BM$2)</f>
        <v>1.24879722525869</v>
      </c>
      <c r="BN44" s="31" t="n">
        <f aca="false">$AZ44*100/287.05/(273.15+BN$2)</f>
        <v>1.2271280039285</v>
      </c>
      <c r="BO44" s="31" t="n">
        <f aca="false">$AZ44*100/287.05/(273.15+BO$2)</f>
        <v>1.20619796804366</v>
      </c>
      <c r="BP44" s="31" t="n">
        <f aca="false">$AZ44*100/287.05/(273.15+BP$2)</f>
        <v>1.18596992900217</v>
      </c>
      <c r="BQ44" s="31" t="n">
        <f aca="false">$AZ44*100/287.05/(273.15+BQ$2)</f>
        <v>1.16640915168068</v>
      </c>
      <c r="BR44" s="31" t="n">
        <f aca="false">$AZ44*100/287.05/(273.15+BR$2)</f>
        <v>1.14748315538536</v>
      </c>
      <c r="BS44" s="31" t="n">
        <f aca="false">$AZ44*100/287.05/(273.15+BS$2)</f>
        <v>1.12916153387194</v>
      </c>
      <c r="BT44" s="31" t="n">
        <f aca="false">$AZ44*100/287.05/(273.15+BT$2)</f>
        <v>1.11141579233694</v>
      </c>
      <c r="BU44" s="32" t="n">
        <f aca="false">$AZ44*100/287.05/(273.15+BU$2)</f>
        <v>1.094219199542</v>
      </c>
      <c r="BV44" s="25" t="n">
        <f aca="false">AZ44</f>
        <v>1015</v>
      </c>
    </row>
    <row r="45" customFormat="false" ht="12.75" hidden="false" customHeight="false" outlineLevel="0" collapsed="false">
      <c r="A45" s="16" t="n">
        <v>-100</v>
      </c>
      <c r="B45" s="26" t="n">
        <f aca="false">$Y$2*EXP(-0.02896*9.81/8.314/(273.15+$Z$2+B$2)*$A45)</f>
        <v>1027.63982449087</v>
      </c>
      <c r="C45" s="27" t="n">
        <f aca="false">$Y$2*EXP(-0.02896*9.81/8.314/(273.15+$Z$2+C$2)*$A45)</f>
        <v>1027.3366591518</v>
      </c>
      <c r="D45" s="27" t="n">
        <f aca="false">$Y$2*EXP(-0.02896*9.81/8.314/(273.15+$Z$2+D$2)*$A45)</f>
        <v>1027.04579493616</v>
      </c>
      <c r="E45" s="27" t="n">
        <f aca="false">$Y$2*EXP(-0.02896*9.81/8.314/(273.15+$Z$2+E$2)*$A45)</f>
        <v>1026.76649805347</v>
      </c>
      <c r="F45" s="27" t="n">
        <f aca="false">$Y$2*EXP(-0.02896*9.81/8.314/(273.15+$Z$2+F$2)*$A45)</f>
        <v>1026.49809193764</v>
      </c>
      <c r="G45" s="27" t="n">
        <f aca="false">$Y$2*EXP(-0.02896*9.81/8.314/(273.15+$Z$2+G$2)*$A45)</f>
        <v>1026.23995177543</v>
      </c>
      <c r="H45" s="27" t="n">
        <f aca="false">$Y$2*EXP(-0.02896*9.81/8.314/(273.15+$Z$2+H$2)*$A45)</f>
        <v>1025.99149965093</v>
      </c>
      <c r="I45" s="27" t="n">
        <f aca="false">$Y$2*EXP(-0.02896*9.81/8.314/(273.15+$Z$2+I$2)*$A45)</f>
        <v>1025.75220022661</v>
      </c>
      <c r="J45" s="27" t="n">
        <f aca="false">$Y$2*EXP(-0.02896*9.81/8.314/(273.15+$Z$2+J$2)*$A45)</f>
        <v>1025.52155689307</v>
      </c>
      <c r="K45" s="27" t="n">
        <f aca="false">$Y$2*EXP(-0.02896*9.81/8.314/(273.15+$Z$2+K$2)*$A45)</f>
        <v>1025.29910832911</v>
      </c>
      <c r="L45" s="27" t="n">
        <f aca="false">$Y$2*EXP(-0.02896*9.81/8.314/(273.15+$Z$2+L$2)*$A45)</f>
        <v>1025.08442542211</v>
      </c>
      <c r="M45" s="27" t="n">
        <f aca="false">$Y$2*EXP(-0.02896*9.81/8.314/(273.15+$Z$2+M$2)*$A45)</f>
        <v>1024.87710850533</v>
      </c>
      <c r="N45" s="27" t="n">
        <f aca="false">$Y$2*EXP(-0.02896*9.81/8.314/(273.15+$Z$2+N$2)*$A45)</f>
        <v>1024.67678487479</v>
      </c>
      <c r="O45" s="27" t="n">
        <f aca="false">$Y$2*EXP(-0.02896*9.81/8.314/(273.15+$Z$2+O$2)*$A45)</f>
        <v>1024.48310655331</v>
      </c>
      <c r="P45" s="27" t="n">
        <f aca="false">$Y$2*EXP(-0.02896*9.81/8.314/(273.15+$Z$2+P$2)*$A45)</f>
        <v>1024.29574827334</v>
      </c>
      <c r="Q45" s="27" t="n">
        <f aca="false">$Y$2*EXP(-0.02896*9.81/8.314/(273.15+$Z$2+Q$2)*$A45)</f>
        <v>1024.11440565413</v>
      </c>
      <c r="R45" s="27" t="n">
        <f aca="false">$Y$2*EXP(-0.02896*9.81/8.314/(273.15+$Z$2+R$2)*$A45)</f>
        <v>1023.93879355175</v>
      </c>
      <c r="S45" s="27" t="n">
        <f aca="false">$Y$2*EXP(-0.02896*9.81/8.314/(273.15+$Z$2+S$2)*$A45)</f>
        <v>1023.76864456295</v>
      </c>
      <c r="T45" s="27" t="n">
        <f aca="false">$Y$2*EXP(-0.02896*9.81/8.314/(273.15+$Z$2+T$2)*$A45)</f>
        <v>1023.60370766668</v>
      </c>
      <c r="U45" s="27" t="n">
        <f aca="false">$Y$2*EXP(-0.02896*9.81/8.314/(273.15+$Z$2+U$2)*$A45)</f>
        <v>1023.44374698843</v>
      </c>
      <c r="V45" s="28" t="n">
        <f aca="false">$Y$2*EXP(-0.02896*9.81/8.314/(273.15+$Z$2+V$2)*$A45)</f>
        <v>1023.28854067481</v>
      </c>
      <c r="W45" s="20" t="n">
        <f aca="false">A45</f>
        <v>-100</v>
      </c>
      <c r="X45" s="21"/>
      <c r="Y45" s="29"/>
      <c r="Z45" s="29"/>
      <c r="AA45" s="29"/>
      <c r="AB45" s="16" t="n">
        <v>-100</v>
      </c>
      <c r="AC45" s="30" t="n">
        <f aca="false">($Y$2*EXP(-0.02896*9.81/8.314/(273.15+$Z$2+B$2)*$AB45))*100/287.05/(273.15+AC$2)</f>
        <v>1.60430332614388</v>
      </c>
      <c r="AD45" s="31" t="n">
        <f aca="false">($Y$2*EXP(-0.02896*9.81/8.314/(273.15+$Z$2+C$2)*$AB45))*100/287.05/(273.15+AD$2)</f>
        <v>1.56868145126609</v>
      </c>
      <c r="AE45" s="31" t="n">
        <f aca="false">($Y$2*EXP(-0.02896*9.81/8.314/(273.15+$Z$2+D$2)*$AB45))*100/287.05/(273.15+AE$2)</f>
        <v>1.53460580889064</v>
      </c>
      <c r="AF45" s="31" t="n">
        <f aca="false">($Y$2*EXP(-0.02896*9.81/8.314/(273.15+$Z$2+E$2)*$AB45))*100/287.05/(273.15+AF$2)</f>
        <v>1.50197793536386</v>
      </c>
      <c r="AG45" s="31" t="n">
        <f aca="false">($Y$2*EXP(-0.02896*9.81/8.314/(273.15+$Z$2+F$2)*$AB45))*100/287.05/(273.15+AG$2)</f>
        <v>1.47070754802492</v>
      </c>
      <c r="AH45" s="31" t="n">
        <f aca="false">($Y$2*EXP(-0.02896*9.81/8.314/(273.15+$Z$2+G$2)*$AB45))*100/287.05/(273.15+AH$2)</f>
        <v>1.44071171332614</v>
      </c>
      <c r="AI45" s="31" t="n">
        <f aca="false">($Y$2*EXP(-0.02896*9.81/8.314/(273.15+$Z$2+H$2)*$AB45))*100/287.05/(273.15+AI$2)</f>
        <v>1.4119141143844</v>
      </c>
      <c r="AJ45" s="31" t="n">
        <f aca="false">($Y$2*EXP(-0.02896*9.81/8.314/(273.15+$Z$2+I$2)*$AB45))*100/287.05/(273.15+AJ$2)</f>
        <v>1.3842444043757</v>
      </c>
      <c r="AK45" s="31" t="n">
        <f aca="false">($Y$2*EXP(-0.02896*9.81/8.314/(273.15+$Z$2+J$2)*$AB45))*100/287.05/(273.15+AK$2)</f>
        <v>1.3576376342653</v>
      </c>
      <c r="AL45" s="31" t="n">
        <f aca="false">($Y$2*EXP(-0.02896*9.81/8.314/(273.15+$Z$2+K$2)*$AB45))*100/287.05/(273.15+AL$2)</f>
        <v>1.33203374509527</v>
      </c>
      <c r="AM45" s="31" t="n">
        <f aca="false">($Y$2*EXP(-0.02896*9.81/8.314/(273.15+$Z$2+L$2)*$AB45))*100/287.05/(273.15+AM$2)</f>
        <v>1.30737711649344</v>
      </c>
      <c r="AN45" s="31" t="n">
        <f aca="false">($Y$2*EXP(-0.02896*9.81/8.314/(273.15+$Z$2+M$2)*$AB45))*100/287.05/(273.15+AN$2)</f>
        <v>1.28361616427514</v>
      </c>
      <c r="AO45" s="31" t="n">
        <f aca="false">($Y$2*EXP(-0.02896*9.81/8.314/(273.15+$Z$2+N$2)*$AB45))*100/287.05/(273.15+AO$2)</f>
        <v>1.26070298102329</v>
      </c>
      <c r="AP45" s="31" t="n">
        <f aca="false">($Y$2*EXP(-0.02896*9.81/8.314/(273.15+$Z$2+O$2)*$AB45))*100/287.05/(273.15+AP$2)</f>
        <v>1.23859301438742</v>
      </c>
      <c r="AQ45" s="31" t="n">
        <f aca="false">($Y$2*EXP(-0.02896*9.81/8.314/(273.15+$Z$2+P$2)*$AB45))*100/287.05/(273.15+AQ$2)</f>
        <v>1.21724477856459</v>
      </c>
      <c r="AR45" s="31" t="n">
        <f aca="false">($Y$2*EXP(-0.02896*9.81/8.314/(273.15+$Z$2+Q$2)*$AB45))*100/287.05/(273.15+AR$2)</f>
        <v>1.19661959503816</v>
      </c>
      <c r="AS45" s="31" t="n">
        <f aca="false">($Y$2*EXP(-0.02896*9.81/8.314/(273.15+$Z$2+R$2)*$AB45))*100/287.05/(273.15+AS$2)</f>
        <v>1.17668135917205</v>
      </c>
      <c r="AT45" s="31" t="n">
        <f aca="false">($Y$2*EXP(-0.02896*9.81/8.314/(273.15+$Z$2+S$2)*$AB45))*100/287.05/(273.15+AT$2)</f>
        <v>1.15739632970215</v>
      </c>
      <c r="AU45" s="31" t="n">
        <f aca="false">($Y$2*EXP(-0.02896*9.81/8.314/(273.15+$Z$2+T$2)*$AB45))*100/287.05/(273.15+AU$2)</f>
        <v>1.1387329385477</v>
      </c>
      <c r="AV45" s="31" t="n">
        <f aca="false">($Y$2*EXP(-0.02896*9.81/8.314/(273.15+$Z$2+U$2)*$AB45))*100/287.05/(273.15+AV$2)</f>
        <v>1.12066161869107</v>
      </c>
      <c r="AW45" s="32" t="n">
        <f aca="false">($Y$2*EXP(-0.02896*9.81/8.314/(273.15+$Z$2+V$2)*$AB45))*100/287.05/(273.15+AW$2)</f>
        <v>1.10315464815536</v>
      </c>
      <c r="AX45" s="25" t="n">
        <f aca="false">AB45</f>
        <v>-100</v>
      </c>
      <c r="AZ45" s="16" t="n">
        <v>1020</v>
      </c>
      <c r="BA45" s="30" t="n">
        <f aca="false">$AZ45*100/287.05/(273.15+BA$2)</f>
        <v>1.59237638875809</v>
      </c>
      <c r="BB45" s="31" t="n">
        <f aca="false">$AZ45*100/287.05/(273.15+BB$2)</f>
        <v>1.55747881284842</v>
      </c>
      <c r="BC45" s="31" t="n">
        <f aca="false">$AZ45*100/287.05/(273.15+BC$2)</f>
        <v>1.52407802338137</v>
      </c>
      <c r="BD45" s="31" t="n">
        <f aca="false">$AZ45*100/287.05/(273.15+BD$2)</f>
        <v>1.49207974449451</v>
      </c>
      <c r="BE45" s="31" t="n">
        <f aca="false">$AZ45*100/287.05/(273.15+BE$2)</f>
        <v>1.46139745486888</v>
      </c>
      <c r="BF45" s="31" t="n">
        <f aca="false">$AZ45*100/287.05/(273.15+BF$2)</f>
        <v>1.43195160649352</v>
      </c>
      <c r="BG45" s="31" t="n">
        <f aca="false">$AZ45*100/287.05/(273.15+BG$2)</f>
        <v>1.40366893601172</v>
      </c>
      <c r="BH45" s="31" t="n">
        <f aca="false">$AZ45*100/287.05/(273.15+BH$2)</f>
        <v>1.37648185609672</v>
      </c>
      <c r="BI45" s="31" t="n">
        <f aca="false">$AZ45*100/287.05/(273.15+BI$2)</f>
        <v>1.35032791621268</v>
      </c>
      <c r="BJ45" s="31" t="n">
        <f aca="false">$AZ45*100/287.05/(273.15+BJ$2)</f>
        <v>1.32514932370452</v>
      </c>
      <c r="BK45" s="31" t="n">
        <f aca="false">$AZ45*100/287.05/(273.15+BK$2)</f>
        <v>1.30089251748624</v>
      </c>
      <c r="BL45" s="31" t="n">
        <f aca="false">$AZ45*100/287.05/(273.15+BL$2)</f>
        <v>1.27750778770939</v>
      </c>
      <c r="BM45" s="31" t="n">
        <f aca="false">$AZ45*100/287.05/(273.15+BM$2)</f>
        <v>1.25494893572794</v>
      </c>
      <c r="BN45" s="31" t="n">
        <f aca="false">$AZ45*100/287.05/(273.15+BN$2)</f>
        <v>1.2331729694651</v>
      </c>
      <c r="BO45" s="31" t="n">
        <f aca="false">$AZ45*100/287.05/(273.15+BO$2)</f>
        <v>1.2121398299552</v>
      </c>
      <c r="BP45" s="31" t="n">
        <f aca="false">$AZ45*100/287.05/(273.15+BP$2)</f>
        <v>1.1918121454012</v>
      </c>
      <c r="BQ45" s="31" t="n">
        <f aca="false">$AZ45*100/287.05/(273.15+BQ$2)</f>
        <v>1.17215500957073</v>
      </c>
      <c r="BR45" s="31" t="n">
        <f aca="false">$AZ45*100/287.05/(273.15+BR$2)</f>
        <v>1.15313578176657</v>
      </c>
      <c r="BS45" s="31" t="n">
        <f aca="false">$AZ45*100/287.05/(273.15+BS$2)</f>
        <v>1.13472390595998</v>
      </c>
      <c r="BT45" s="31" t="n">
        <f aca="false">$AZ45*100/287.05/(273.15+BT$2)</f>
        <v>1.116890746979</v>
      </c>
      <c r="BU45" s="32" t="n">
        <f aca="false">$AZ45*100/287.05/(273.15+BU$2)</f>
        <v>1.09960944190428</v>
      </c>
      <c r="BV45" s="25" t="n">
        <f aca="false">AZ45</f>
        <v>1020</v>
      </c>
    </row>
    <row r="46" customFormat="false" ht="12.75" hidden="false" customHeight="false" outlineLevel="0" collapsed="false">
      <c r="A46" s="16" t="n">
        <v>-150</v>
      </c>
      <c r="B46" s="26" t="n">
        <f aca="false">$Y$2*EXP(-0.02896*9.81/8.314/(273.15+$Z$2+B$2)*$A46)</f>
        <v>1035.03888691069</v>
      </c>
      <c r="C46" s="27" t="n">
        <f aca="false">$Y$2*EXP(-0.02896*9.81/8.314/(273.15+$Z$2+C$2)*$A46)</f>
        <v>1034.58089847389</v>
      </c>
      <c r="D46" s="27" t="n">
        <f aca="false">$Y$2*EXP(-0.02896*9.81/8.314/(273.15+$Z$2+D$2)*$A46)</f>
        <v>1034.14155671834</v>
      </c>
      <c r="E46" s="27" t="n">
        <f aca="false">$Y$2*EXP(-0.02896*9.81/8.314/(273.15+$Z$2+E$2)*$A46)</f>
        <v>1033.71974562117</v>
      </c>
      <c r="F46" s="27" t="n">
        <f aca="false">$Y$2*EXP(-0.02896*9.81/8.314/(273.15+$Z$2+F$2)*$A46)</f>
        <v>1033.3144364748</v>
      </c>
      <c r="G46" s="27" t="n">
        <f aca="false">$Y$2*EXP(-0.02896*9.81/8.314/(273.15+$Z$2+G$2)*$A46)</f>
        <v>1032.92467951189</v>
      </c>
      <c r="H46" s="27" t="n">
        <f aca="false">$Y$2*EXP(-0.02896*9.81/8.314/(273.15+$Z$2+H$2)*$A46)</f>
        <v>1032.54959647595</v>
      </c>
      <c r="I46" s="27" t="n">
        <f aca="false">$Y$2*EXP(-0.02896*9.81/8.314/(273.15+$Z$2+I$2)*$A46)</f>
        <v>1032.18837401556</v>
      </c>
      <c r="J46" s="27" t="n">
        <f aca="false">$Y$2*EXP(-0.02896*9.81/8.314/(273.15+$Z$2+J$2)*$A46)</f>
        <v>1031.84025779752</v>
      </c>
      <c r="K46" s="27" t="n">
        <f aca="false">$Y$2*EXP(-0.02896*9.81/8.314/(273.15+$Z$2+K$2)*$A46)</f>
        <v>1031.50454724928</v>
      </c>
      <c r="L46" s="27" t="n">
        <f aca="false">$Y$2*EXP(-0.02896*9.81/8.314/(273.15+$Z$2+L$2)*$A46)</f>
        <v>1031.18059085354</v>
      </c>
      <c r="M46" s="27" t="n">
        <f aca="false">$Y$2*EXP(-0.02896*9.81/8.314/(273.15+$Z$2+M$2)*$A46)</f>
        <v>1030.86778192859</v>
      </c>
      <c r="N46" s="27" t="n">
        <f aca="false">$Y$2*EXP(-0.02896*9.81/8.314/(273.15+$Z$2+N$2)*$A46)</f>
        <v>1030.56555483677</v>
      </c>
      <c r="O46" s="27" t="n">
        <f aca="false">$Y$2*EXP(-0.02896*9.81/8.314/(273.15+$Z$2+O$2)*$A46)</f>
        <v>1030.27338157135</v>
      </c>
      <c r="P46" s="27" t="n">
        <f aca="false">$Y$2*EXP(-0.02896*9.81/8.314/(273.15+$Z$2+P$2)*$A46)</f>
        <v>1029.99076867838</v>
      </c>
      <c r="Q46" s="27" t="n">
        <f aca="false">$Y$2*EXP(-0.02896*9.81/8.314/(273.15+$Z$2+Q$2)*$A46)</f>
        <v>1029.71725447584</v>
      </c>
      <c r="R46" s="27" t="n">
        <f aca="false">$Y$2*EXP(-0.02896*9.81/8.314/(273.15+$Z$2+R$2)*$A46)</f>
        <v>1029.45240653704</v>
      </c>
      <c r="S46" s="27" t="n">
        <f aca="false">$Y$2*EXP(-0.02896*9.81/8.314/(273.15+$Z$2+S$2)*$A46)</f>
        <v>1029.1958194096</v>
      </c>
      <c r="T46" s="27" t="n">
        <f aca="false">$Y$2*EXP(-0.02896*9.81/8.314/(273.15+$Z$2+T$2)*$A46)</f>
        <v>1028.94711254445</v>
      </c>
      <c r="U46" s="27" t="n">
        <f aca="false">$Y$2*EXP(-0.02896*9.81/8.314/(273.15+$Z$2+U$2)*$A46)</f>
        <v>1028.7059284128</v>
      </c>
      <c r="V46" s="28" t="n">
        <f aca="false">$Y$2*EXP(-0.02896*9.81/8.314/(273.15+$Z$2+V$2)*$A46)</f>
        <v>1028.47193079145</v>
      </c>
      <c r="W46" s="20" t="n">
        <f aca="false">A46</f>
        <v>-150</v>
      </c>
      <c r="X46" s="21"/>
      <c r="Y46" s="29"/>
      <c r="Z46" s="29"/>
      <c r="AA46" s="29"/>
      <c r="AB46" s="16" t="n">
        <v>-150</v>
      </c>
      <c r="AC46" s="30" t="n">
        <f aca="false">($Y$2*EXP(-0.02896*9.81/8.314/(273.15+$Z$2+B$2)*$AB46))*100/287.05/(273.15+AC$2)</f>
        <v>1.61585439702259</v>
      </c>
      <c r="AD46" s="31" t="n">
        <f aca="false">($Y$2*EXP(-0.02896*9.81/8.314/(273.15+$Z$2+C$2)*$AB46))*100/287.05/(273.15+AD$2)</f>
        <v>1.57974297014781</v>
      </c>
      <c r="AE46" s="31" t="n">
        <f aca="false">($Y$2*EXP(-0.02896*9.81/8.314/(273.15+$Z$2+D$2)*$AB46))*100/287.05/(273.15+AE$2)</f>
        <v>1.54520825456846</v>
      </c>
      <c r="AF46" s="31" t="n">
        <f aca="false">($Y$2*EXP(-0.02896*9.81/8.314/(273.15+$Z$2+E$2)*$AB46))*100/287.05/(273.15+AF$2)</f>
        <v>1.51214930776996</v>
      </c>
      <c r="AG46" s="31" t="n">
        <f aca="false">($Y$2*EXP(-0.02896*9.81/8.314/(273.15+$Z$2+F$2)*$AB46))*100/287.05/(273.15+AG$2)</f>
        <v>1.48047361523877</v>
      </c>
      <c r="AH46" s="31" t="n">
        <f aca="false">($Y$2*EXP(-0.02896*9.81/8.314/(273.15+$Z$2+G$2)*$AB46))*100/287.05/(273.15+AH$2)</f>
        <v>1.45009622962143</v>
      </c>
      <c r="AI46" s="31" t="n">
        <f aca="false">($Y$2*EXP(-0.02896*9.81/8.314/(273.15+$Z$2+H$2)*$AB46))*100/287.05/(273.15+AI$2)</f>
        <v>1.42093901320071</v>
      </c>
      <c r="AJ46" s="31" t="n">
        <f aca="false">($Y$2*EXP(-0.02896*9.81/8.314/(273.15+$Z$2+I$2)*$AB46))*100/287.05/(273.15+AJ$2)</f>
        <v>1.39292996951607</v>
      </c>
      <c r="AK46" s="31" t="n">
        <f aca="false">($Y$2*EXP(-0.02896*9.81/8.314/(273.15+$Z$2+J$2)*$AB46))*100/287.05/(273.15+AK$2)</f>
        <v>1.36600265213342</v>
      </c>
      <c r="AL46" s="31" t="n">
        <f aca="false">($Y$2*EXP(-0.02896*9.81/8.314/(273.15+$Z$2+K$2)*$AB46))*100/287.05/(273.15+AL$2)</f>
        <v>1.34009564037796</v>
      </c>
      <c r="AM46" s="31" t="n">
        <f aca="false">($Y$2*EXP(-0.02896*9.81/8.314/(273.15+$Z$2+L$2)*$AB46))*100/287.05/(273.15+AM$2)</f>
        <v>1.31515207335139</v>
      </c>
      <c r="AN46" s="31" t="n">
        <f aca="false">($Y$2*EXP(-0.02896*9.81/8.314/(273.15+$Z$2+M$2)*$AB46))*100/287.05/(273.15+AN$2)</f>
        <v>1.29111923481616</v>
      </c>
      <c r="AO46" s="31" t="n">
        <f aca="false">($Y$2*EXP(-0.02896*9.81/8.314/(273.15+$Z$2+N$2)*$AB46))*100/287.05/(273.15+AO$2)</f>
        <v>1.26794818258851</v>
      </c>
      <c r="AP46" s="31" t="n">
        <f aca="false">($Y$2*EXP(-0.02896*9.81/8.314/(273.15+$Z$2+O$2)*$AB46))*100/287.05/(273.15+AP$2)</f>
        <v>1.24559341697371</v>
      </c>
      <c r="AQ46" s="31" t="n">
        <f aca="false">($Y$2*EXP(-0.02896*9.81/8.314/(273.15+$Z$2+P$2)*$AB46))*100/287.05/(273.15+AQ$2)</f>
        <v>1.22401258353063</v>
      </c>
      <c r="AR46" s="31" t="n">
        <f aca="false">($Y$2*EXP(-0.02896*9.81/8.314/(273.15+$Z$2+Q$2)*$AB46))*100/287.05/(273.15+AR$2)</f>
        <v>1.20316620609165</v>
      </c>
      <c r="AS46" s="31" t="n">
        <f aca="false">($Y$2*EXP(-0.02896*9.81/8.314/(273.15+$Z$2+R$2)*$AB46))*100/287.05/(273.15+AS$2)</f>
        <v>1.1830174465069</v>
      </c>
      <c r="AT46" s="31" t="n">
        <f aca="false">($Y$2*EXP(-0.02896*9.81/8.314/(273.15+$Z$2+S$2)*$AB46))*100/287.05/(273.15+AT$2)</f>
        <v>1.16353188804488</v>
      </c>
      <c r="AU46" s="31" t="n">
        <f aca="false">($Y$2*EXP(-0.02896*9.81/8.314/(273.15+$Z$2+T$2)*$AB46))*100/287.05/(273.15+AU$2)</f>
        <v>1.14467733977714</v>
      </c>
      <c r="AV46" s="31" t="n">
        <f aca="false">($Y$2*EXP(-0.02896*9.81/8.314/(273.15+$Z$2+U$2)*$AB46))*100/287.05/(273.15+AV$2)</f>
        <v>1.1264236596144</v>
      </c>
      <c r="AW46" s="32" t="n">
        <f aca="false">($Y$2*EXP(-0.02896*9.81/8.314/(273.15+$Z$2+V$2)*$AB46))*100/287.05/(273.15+AW$2)</f>
        <v>1.10874259395274</v>
      </c>
      <c r="AX46" s="25" t="n">
        <f aca="false">AB46</f>
        <v>-150</v>
      </c>
      <c r="AZ46" s="16" t="n">
        <v>1025</v>
      </c>
      <c r="BA46" s="30" t="n">
        <f aca="false">$AZ46*100/287.05/(273.15+BA$2)</f>
        <v>1.60018215536965</v>
      </c>
      <c r="BB46" s="31" t="n">
        <f aca="false">$AZ46*100/287.05/(273.15+BB$2)</f>
        <v>1.5651135129114</v>
      </c>
      <c r="BC46" s="31" t="n">
        <f aca="false">$AZ46*100/287.05/(273.15+BC$2)</f>
        <v>1.53154899408422</v>
      </c>
      <c r="BD46" s="31" t="n">
        <f aca="false">$AZ46*100/287.05/(273.15+BD$2)</f>
        <v>1.49939386088909</v>
      </c>
      <c r="BE46" s="31" t="n">
        <f aca="false">$AZ46*100/287.05/(273.15+BE$2)</f>
        <v>1.46856116788294</v>
      </c>
      <c r="BF46" s="31" t="n">
        <f aca="false">$AZ46*100/287.05/(273.15+BF$2)</f>
        <v>1.43897097711359</v>
      </c>
      <c r="BG46" s="31" t="n">
        <f aca="false">$AZ46*100/287.05/(273.15+BG$2)</f>
        <v>1.41054966609021</v>
      </c>
      <c r="BH46" s="31" t="n">
        <f aca="false">$AZ46*100/287.05/(273.15+BH$2)</f>
        <v>1.38322931617562</v>
      </c>
      <c r="BI46" s="31" t="n">
        <f aca="false">$AZ46*100/287.05/(273.15+BI$2)</f>
        <v>1.35694717070392</v>
      </c>
      <c r="BJ46" s="31" t="n">
        <f aca="false">$AZ46*100/287.05/(273.15+BJ$2)</f>
        <v>1.33164515372268</v>
      </c>
      <c r="BK46" s="31" t="n">
        <f aca="false">$AZ46*100/287.05/(273.15+BK$2)</f>
        <v>1.30726944159157</v>
      </c>
      <c r="BL46" s="31" t="n">
        <f aca="false">$AZ46*100/287.05/(273.15+BL$2)</f>
        <v>1.2837700807864</v>
      </c>
      <c r="BM46" s="31" t="n">
        <f aca="false">$AZ46*100/287.05/(273.15+BM$2)</f>
        <v>1.2611006461972</v>
      </c>
      <c r="BN46" s="31" t="n">
        <f aca="false">$AZ46*100/287.05/(273.15+BN$2)</f>
        <v>1.23921793500169</v>
      </c>
      <c r="BO46" s="31" t="n">
        <f aca="false">$AZ46*100/287.05/(273.15+BO$2)</f>
        <v>1.21808169186675</v>
      </c>
      <c r="BP46" s="31" t="n">
        <f aca="false">$AZ46*100/287.05/(273.15+BP$2)</f>
        <v>1.19765436180022</v>
      </c>
      <c r="BQ46" s="31" t="n">
        <f aca="false">$AZ46*100/287.05/(273.15+BQ$2)</f>
        <v>1.17790086746078</v>
      </c>
      <c r="BR46" s="31" t="n">
        <f aca="false">$AZ46*100/287.05/(273.15+BR$2)</f>
        <v>1.15878840814777</v>
      </c>
      <c r="BS46" s="31" t="n">
        <f aca="false">$AZ46*100/287.05/(273.15+BS$2)</f>
        <v>1.14028627804802</v>
      </c>
      <c r="BT46" s="31" t="n">
        <f aca="false">$AZ46*100/287.05/(273.15+BT$2)</f>
        <v>1.12236570162105</v>
      </c>
      <c r="BU46" s="32" t="n">
        <f aca="false">$AZ46*100/287.05/(273.15+BU$2)</f>
        <v>1.10499968426655</v>
      </c>
      <c r="BV46" s="25" t="n">
        <f aca="false">AZ46</f>
        <v>1025</v>
      </c>
    </row>
    <row r="47" customFormat="false" ht="12.75" hidden="false" customHeight="false" outlineLevel="0" collapsed="false">
      <c r="A47" s="16" t="n">
        <v>-200</v>
      </c>
      <c r="B47" s="26" t="n">
        <f aca="false">$Y$2*EXP(-0.02896*9.81/8.314/(273.15+$Z$2+B$2)*$A47)</f>
        <v>1042.49122298086</v>
      </c>
      <c r="C47" s="27" t="n">
        <f aca="false">$Y$2*EXP(-0.02896*9.81/8.314/(273.15+$Z$2+C$2)*$A47)</f>
        <v>1041.87622037235</v>
      </c>
      <c r="D47" s="27" t="n">
        <f aca="false">$Y$2*EXP(-0.02896*9.81/8.314/(273.15+$Z$2+D$2)*$A47)</f>
        <v>1041.28634244427</v>
      </c>
      <c r="E47" s="27" t="n">
        <f aca="false">$Y$2*EXP(-0.02896*9.81/8.314/(273.15+$Z$2+E$2)*$A47)</f>
        <v>1040.72008047875</v>
      </c>
      <c r="F47" s="27" t="n">
        <f aca="false">$Y$2*EXP(-0.02896*9.81/8.314/(273.15+$Z$2+F$2)*$A47)</f>
        <v>1040.1760441773</v>
      </c>
      <c r="G47" s="27" t="n">
        <f aca="false">$Y$2*EXP(-0.02896*9.81/8.314/(273.15+$Z$2+G$2)*$A47)</f>
        <v>1039.65295026657</v>
      </c>
      <c r="H47" s="27" t="n">
        <f aca="false">$Y$2*EXP(-0.02896*9.81/8.314/(273.15+$Z$2+H$2)*$A47)</f>
        <v>1039.14961239482</v>
      </c>
      <c r="I47" s="27" t="n">
        <f aca="false">$Y$2*EXP(-0.02896*9.81/8.314/(273.15+$Z$2+I$2)*$A47)</f>
        <v>1038.66493215176</v>
      </c>
      <c r="J47" s="27" t="n">
        <f aca="false">$Y$2*EXP(-0.02896*9.81/8.314/(273.15+$Z$2+J$2)*$A47)</f>
        <v>1038.19789106849</v>
      </c>
      <c r="K47" s="27" t="n">
        <f aca="false">$Y$2*EXP(-0.02896*9.81/8.314/(273.15+$Z$2+K$2)*$A47)</f>
        <v>1037.74754347529</v>
      </c>
      <c r="L47" s="27" t="n">
        <f aca="false">$Y$2*EXP(-0.02896*9.81/8.314/(273.15+$Z$2+L$2)*$A47)</f>
        <v>1037.31301011153</v>
      </c>
      <c r="M47" s="27" t="n">
        <f aca="false">$Y$2*EXP(-0.02896*9.81/8.314/(273.15+$Z$2+M$2)*$A47)</f>
        <v>1036.89347239708</v>
      </c>
      <c r="N47" s="27" t="n">
        <f aca="false">$Y$2*EXP(-0.02896*9.81/8.314/(273.15+$Z$2+N$2)*$A47)</f>
        <v>1036.48816728661</v>
      </c>
      <c r="O47" s="27" t="n">
        <f aca="false">$Y$2*EXP(-0.02896*9.81/8.314/(273.15+$Z$2+O$2)*$A47)</f>
        <v>1036.09638263882</v>
      </c>
      <c r="P47" s="27" t="n">
        <f aca="false">$Y$2*EXP(-0.02896*9.81/8.314/(273.15+$Z$2+P$2)*$A47)</f>
        <v>1035.7174530413</v>
      </c>
      <c r="Q47" s="27" t="n">
        <f aca="false">$Y$2*EXP(-0.02896*9.81/8.314/(273.15+$Z$2+Q$2)*$A47)</f>
        <v>1035.3507560398</v>
      </c>
      <c r="R47" s="27" t="n">
        <f aca="false">$Y$2*EXP(-0.02896*9.81/8.314/(273.15+$Z$2+R$2)*$A47)</f>
        <v>1034.99570872676</v>
      </c>
      <c r="S47" s="27" t="n">
        <f aca="false">$Y$2*EXP(-0.02896*9.81/8.314/(273.15+$Z$2+S$2)*$A47)</f>
        <v>1034.65176464982</v>
      </c>
      <c r="T47" s="27" t="n">
        <f aca="false">$Y$2*EXP(-0.02896*9.81/8.314/(273.15+$Z$2+T$2)*$A47)</f>
        <v>1034.31841100591</v>
      </c>
      <c r="U47" s="27" t="n">
        <f aca="false">$Y$2*EXP(-0.02896*9.81/8.314/(273.15+$Z$2+U$2)*$A47)</f>
        <v>1033.99516609055</v>
      </c>
      <c r="V47" s="28" t="n">
        <f aca="false">$Y$2*EXP(-0.02896*9.81/8.314/(273.15+$Z$2+V$2)*$A47)</f>
        <v>1033.68157697569</v>
      </c>
      <c r="W47" s="20" t="n">
        <f aca="false">A47</f>
        <v>-200</v>
      </c>
      <c r="X47" s="21"/>
      <c r="Y47" s="29"/>
      <c r="Z47" s="29"/>
      <c r="AA47" s="29"/>
      <c r="AB47" s="16" t="n">
        <v>-200</v>
      </c>
      <c r="AC47" s="30" t="n">
        <f aca="false">($Y$2*EXP(-0.02896*9.81/8.314/(273.15+$Z$2+B$2)*$AB47))*100/287.05/(273.15+AC$2)</f>
        <v>1.62748863623752</v>
      </c>
      <c r="AD47" s="31" t="n">
        <f aca="false">($Y$2*EXP(-0.02896*9.81/8.314/(273.15+$Z$2+C$2)*$AB47))*100/287.05/(273.15+AD$2)</f>
        <v>1.59088248905934</v>
      </c>
      <c r="AE47" s="31" t="n">
        <f aca="false">($Y$2*EXP(-0.02896*9.81/8.314/(273.15+$Z$2+D$2)*$AB47))*100/287.05/(273.15+AE$2)</f>
        <v>1.55588395153577</v>
      </c>
      <c r="AF47" s="31" t="n">
        <f aca="false">($Y$2*EXP(-0.02896*9.81/8.314/(273.15+$Z$2+E$2)*$AB47))*100/287.05/(273.15+AF$2)</f>
        <v>1.52238956055985</v>
      </c>
      <c r="AG47" s="31" t="n">
        <f aca="false">($Y$2*EXP(-0.02896*9.81/8.314/(273.15+$Z$2+F$2)*$AB47))*100/287.05/(273.15+AG$2)</f>
        <v>1.49030453291793</v>
      </c>
      <c r="AH47" s="31" t="n">
        <f aca="false">($Y$2*EXP(-0.02896*9.81/8.314/(273.15+$Z$2+G$2)*$AB47))*100/287.05/(273.15+AH$2)</f>
        <v>1.45954187483327</v>
      </c>
      <c r="AI47" s="31" t="n">
        <f aca="false">($Y$2*EXP(-0.02896*9.81/8.314/(273.15+$Z$2+H$2)*$AB47))*100/287.05/(273.15+AI$2)</f>
        <v>1.43002159881101</v>
      </c>
      <c r="AJ47" s="31" t="n">
        <f aca="false">($Y$2*EXP(-0.02896*9.81/8.314/(273.15+$Z$2+I$2)*$AB47))*100/287.05/(273.15+AJ$2)</f>
        <v>1.40167003301061</v>
      </c>
      <c r="AK47" s="31" t="n">
        <f aca="false">($Y$2*EXP(-0.02896*9.81/8.314/(273.15+$Z$2+J$2)*$AB47))*100/287.05/(273.15+AK$2)</f>
        <v>1.37441921064992</v>
      </c>
      <c r="AL47" s="31" t="n">
        <f aca="false">($Y$2*EXP(-0.02896*9.81/8.314/(273.15+$Z$2+K$2)*$AB47))*100/287.05/(273.15+AL$2)</f>
        <v>1.3482063288356</v>
      </c>
      <c r="AM47" s="31" t="n">
        <f aca="false">($Y$2*EXP(-0.02896*9.81/8.314/(273.15+$Z$2+L$2)*$AB47))*100/287.05/(273.15+AM$2)</f>
        <v>1.32297326778944</v>
      </c>
      <c r="AN47" s="31" t="n">
        <f aca="false">($Y$2*EXP(-0.02896*9.81/8.314/(273.15+$Z$2+M$2)*$AB47))*100/287.05/(273.15+AN$2)</f>
        <v>1.29866616275716</v>
      </c>
      <c r="AO47" s="31" t="n">
        <f aca="false">($Y$2*EXP(-0.02896*9.81/8.314/(273.15+$Z$2+N$2)*$AB47))*100/287.05/(273.15+AO$2)</f>
        <v>1.27523502199112</v>
      </c>
      <c r="AP47" s="31" t="n">
        <f aca="false">($Y$2*EXP(-0.02896*9.81/8.314/(273.15+$Z$2+O$2)*$AB47))*100/287.05/(273.15+AP$2)</f>
        <v>1.25263338512819</v>
      </c>
      <c r="AQ47" s="31" t="n">
        <f aca="false">($Y$2*EXP(-0.02896*9.81/8.314/(273.15+$Z$2+P$2)*$AB47))*100/287.05/(273.15+AQ$2)</f>
        <v>1.23081801706972</v>
      </c>
      <c r="AR47" s="31" t="n">
        <f aca="false">($Y$2*EXP(-0.02896*9.81/8.314/(273.15+$Z$2+Q$2)*$AB47))*100/287.05/(273.15+AR$2)</f>
        <v>1.20974863313583</v>
      </c>
      <c r="AS47" s="31" t="n">
        <f aca="false">($Y$2*EXP(-0.02896*9.81/8.314/(273.15+$Z$2+R$2)*$AB47))*100/287.05/(273.15+AS$2)</f>
        <v>1.18938765183165</v>
      </c>
      <c r="AT47" s="31" t="n">
        <f aca="false">($Y$2*EXP(-0.02896*9.81/8.314/(273.15+$Z$2+S$2)*$AB47))*100/287.05/(273.15+AT$2)</f>
        <v>1.16969997204473</v>
      </c>
      <c r="AU47" s="31" t="n">
        <f aca="false">($Y$2*EXP(-0.02896*9.81/8.314/(273.15+$Z$2+T$2)*$AB47))*100/287.05/(273.15+AU$2)</f>
        <v>1.15065277190484</v>
      </c>
      <c r="AV47" s="31" t="n">
        <f aca="false">($Y$2*EXP(-0.02896*9.81/8.314/(273.15+$Z$2+U$2)*$AB47))*100/287.05/(273.15+AV$2)</f>
        <v>1.13221532688975</v>
      </c>
      <c r="AW47" s="32" t="n">
        <f aca="false">($Y$2*EXP(-0.02896*9.81/8.314/(273.15+$Z$2+V$2)*$AB47))*100/287.05/(273.15+AW$2)</f>
        <v>1.1143588450637</v>
      </c>
      <c r="AX47" s="25" t="n">
        <f aca="false">AB47</f>
        <v>-200</v>
      </c>
      <c r="AZ47" s="16" t="n">
        <v>1030</v>
      </c>
      <c r="BA47" s="30" t="n">
        <f aca="false">$AZ47*100/287.05/(273.15+BA$2)</f>
        <v>1.60798792198121</v>
      </c>
      <c r="BB47" s="31" t="n">
        <f aca="false">$AZ47*100/287.05/(273.15+BB$2)</f>
        <v>1.57274821297439</v>
      </c>
      <c r="BC47" s="31" t="n">
        <f aca="false">$AZ47*100/287.05/(273.15+BC$2)</f>
        <v>1.53901996478707</v>
      </c>
      <c r="BD47" s="31" t="n">
        <f aca="false">$AZ47*100/287.05/(273.15+BD$2)</f>
        <v>1.50670797728367</v>
      </c>
      <c r="BE47" s="31" t="n">
        <f aca="false">$AZ47*100/287.05/(273.15+BE$2)</f>
        <v>1.475724880897</v>
      </c>
      <c r="BF47" s="31" t="n">
        <f aca="false">$AZ47*100/287.05/(273.15+BF$2)</f>
        <v>1.44599034773365</v>
      </c>
      <c r="BG47" s="31" t="n">
        <f aca="false">$AZ47*100/287.05/(273.15+BG$2)</f>
        <v>1.4174303961687</v>
      </c>
      <c r="BH47" s="31" t="n">
        <f aca="false">$AZ47*100/287.05/(273.15+BH$2)</f>
        <v>1.38997677625453</v>
      </c>
      <c r="BI47" s="31" t="n">
        <f aca="false">$AZ47*100/287.05/(273.15+BI$2)</f>
        <v>1.36356642519516</v>
      </c>
      <c r="BJ47" s="31" t="n">
        <f aca="false">$AZ47*100/287.05/(273.15+BJ$2)</f>
        <v>1.33814098374084</v>
      </c>
      <c r="BK47" s="31" t="n">
        <f aca="false">$AZ47*100/287.05/(273.15+BK$2)</f>
        <v>1.31364636569689</v>
      </c>
      <c r="BL47" s="31" t="n">
        <f aca="false">$AZ47*100/287.05/(273.15+BL$2)</f>
        <v>1.29003237386341</v>
      </c>
      <c r="BM47" s="31" t="n">
        <f aca="false">$AZ47*100/287.05/(273.15+BM$2)</f>
        <v>1.26725235666645</v>
      </c>
      <c r="BN47" s="31" t="n">
        <f aca="false">$AZ47*100/287.05/(273.15+BN$2)</f>
        <v>1.24526290053828</v>
      </c>
      <c r="BO47" s="31" t="n">
        <f aca="false">$AZ47*100/287.05/(273.15+BO$2)</f>
        <v>1.22402355377829</v>
      </c>
      <c r="BP47" s="31" t="n">
        <f aca="false">$AZ47*100/287.05/(273.15+BP$2)</f>
        <v>1.20349657819925</v>
      </c>
      <c r="BQ47" s="31" t="n">
        <f aca="false">$AZ47*100/287.05/(273.15+BQ$2)</f>
        <v>1.18364672535084</v>
      </c>
      <c r="BR47" s="31" t="n">
        <f aca="false">$AZ47*100/287.05/(273.15+BR$2)</f>
        <v>1.16444103452898</v>
      </c>
      <c r="BS47" s="31" t="n">
        <f aca="false">$AZ47*100/287.05/(273.15+BS$2)</f>
        <v>1.14584865013606</v>
      </c>
      <c r="BT47" s="31" t="n">
        <f aca="false">$AZ47*100/287.05/(273.15+BT$2)</f>
        <v>1.1278406562631</v>
      </c>
      <c r="BU47" s="32" t="n">
        <f aca="false">$AZ47*100/287.05/(273.15+BU$2)</f>
        <v>1.11038992662883</v>
      </c>
      <c r="BV47" s="25" t="n">
        <f aca="false">AZ47</f>
        <v>1030</v>
      </c>
    </row>
    <row r="48" customFormat="false" ht="12.75" hidden="false" customHeight="false" outlineLevel="0" collapsed="false">
      <c r="A48" s="16" t="n">
        <v>-250</v>
      </c>
      <c r="B48" s="26" t="n">
        <f aca="false">$Y$2*EXP(-0.02896*9.81/8.314/(273.15+$Z$2+B$2)*$A48)</f>
        <v>1049.99721627455</v>
      </c>
      <c r="C48" s="27" t="n">
        <f aca="false">$Y$2*EXP(-0.02896*9.81/8.314/(273.15+$Z$2+C$2)*$A48)</f>
        <v>1049.22298505472</v>
      </c>
      <c r="D48" s="27" t="n">
        <f aca="false">$Y$2*EXP(-0.02896*9.81/8.314/(273.15+$Z$2+D$2)*$A48)</f>
        <v>1048.4804908157</v>
      </c>
      <c r="E48" s="27" t="n">
        <f aca="false">$Y$2*EXP(-0.02896*9.81/8.314/(273.15+$Z$2+E$2)*$A48)</f>
        <v>1047.76782150066</v>
      </c>
      <c r="F48" s="27" t="n">
        <f aca="false">$Y$2*EXP(-0.02896*9.81/8.314/(273.15+$Z$2+F$2)*$A48)</f>
        <v>1047.08321561007</v>
      </c>
      <c r="G48" s="27" t="n">
        <f aca="false">$Y$2*EXP(-0.02896*9.81/8.314/(273.15+$Z$2+G$2)*$A48)</f>
        <v>1046.42504767022</v>
      </c>
      <c r="H48" s="27" t="n">
        <f aca="false">$Y$2*EXP(-0.02896*9.81/8.314/(273.15+$Z$2+H$2)*$A48)</f>
        <v>1045.79181535273</v>
      </c>
      <c r="I48" s="27" t="n">
        <f aca="false">$Y$2*EXP(-0.02896*9.81/8.314/(273.15+$Z$2+I$2)*$A48)</f>
        <v>1045.18212803039</v>
      </c>
      <c r="J48" s="27" t="n">
        <f aca="false">$Y$2*EXP(-0.02896*9.81/8.314/(273.15+$Z$2+J$2)*$A48)</f>
        <v>1044.59469658584</v>
      </c>
      <c r="K48" s="27" t="n">
        <f aca="false">$Y$2*EXP(-0.02896*9.81/8.314/(273.15+$Z$2+K$2)*$A48)</f>
        <v>1044.028324316</v>
      </c>
      <c r="L48" s="27" t="n">
        <f aca="false">$Y$2*EXP(-0.02896*9.81/8.314/(273.15+$Z$2+L$2)*$A48)</f>
        <v>1043.48189879718</v>
      </c>
      <c r="M48" s="27" t="n">
        <f aca="false">$Y$2*EXP(-0.02896*9.81/8.314/(273.15+$Z$2+M$2)*$A48)</f>
        <v>1042.95438459454</v>
      </c>
      <c r="N48" s="27" t="n">
        <f aca="false">$Y$2*EXP(-0.02896*9.81/8.314/(273.15+$Z$2+N$2)*$A48)</f>
        <v>1042.44481671554</v>
      </c>
      <c r="O48" s="27" t="n">
        <f aca="false">$Y$2*EXP(-0.02896*9.81/8.314/(273.15+$Z$2+O$2)*$A48)</f>
        <v>1041.95229472004</v>
      </c>
      <c r="P48" s="27" t="n">
        <f aca="false">$Y$2*EXP(-0.02896*9.81/8.314/(273.15+$Z$2+P$2)*$A48)</f>
        <v>1041.4759774117</v>
      </c>
      <c r="Q48" s="27" t="n">
        <f aca="false">$Y$2*EXP(-0.02896*9.81/8.314/(273.15+$Z$2+Q$2)*$A48)</f>
        <v>1041.01507804475</v>
      </c>
      <c r="R48" s="27" t="n">
        <f aca="false">$Y$2*EXP(-0.02896*9.81/8.314/(273.15+$Z$2+R$2)*$A48)</f>
        <v>1040.56885998863</v>
      </c>
      <c r="S48" s="27" t="n">
        <f aca="false">$Y$2*EXP(-0.02896*9.81/8.314/(273.15+$Z$2+S$2)*$A48)</f>
        <v>1040.13663280042</v>
      </c>
      <c r="T48" s="27" t="n">
        <f aca="false">$Y$2*EXP(-0.02896*9.81/8.314/(273.15+$Z$2+T$2)*$A48)</f>
        <v>1039.71774866084</v>
      </c>
      <c r="U48" s="27" t="n">
        <f aca="false">$Y$2*EXP(-0.02896*9.81/8.314/(273.15+$Z$2+U$2)*$A48)</f>
        <v>1039.31159913525</v>
      </c>
      <c r="V48" s="28" t="n">
        <f aca="false">$Y$2*EXP(-0.02896*9.81/8.314/(273.15+$Z$2+V$2)*$A48)</f>
        <v>1038.91761222565</v>
      </c>
      <c r="W48" s="20" t="n">
        <f aca="false">A48</f>
        <v>-250</v>
      </c>
      <c r="X48" s="21"/>
      <c r="Y48" s="29"/>
      <c r="Z48" s="29"/>
      <c r="AA48" s="29"/>
      <c r="AB48" s="16" t="n">
        <v>-250</v>
      </c>
      <c r="AC48" s="30" t="n">
        <f aca="false">($Y$2*EXP(-0.02896*9.81/8.314/(273.15+$Z$2+B$2)*$AB48))*100/287.05/(273.15+AC$2)</f>
        <v>1.63920664260521</v>
      </c>
      <c r="AD48" s="31" t="n">
        <f aca="false">($Y$2*EXP(-0.02896*9.81/8.314/(273.15+$Z$2+C$2)*$AB48))*100/287.05/(273.15+AD$2)</f>
        <v>1.60210055801598</v>
      </c>
      <c r="AE48" s="31" t="n">
        <f aca="false">($Y$2*EXP(-0.02896*9.81/8.314/(273.15+$Z$2+D$2)*$AB48))*100/287.05/(273.15+AE$2)</f>
        <v>1.56663340587875</v>
      </c>
      <c r="AF48" s="31" t="n">
        <f aca="false">($Y$2*EXP(-0.02896*9.81/8.314/(273.15+$Z$2+E$2)*$AB48))*100/287.05/(273.15+AF$2)</f>
        <v>1.53269916019046</v>
      </c>
      <c r="AG48" s="31" t="n">
        <f aca="false">($Y$2*EXP(-0.02896*9.81/8.314/(273.15+$Z$2+F$2)*$AB48))*100/287.05/(273.15+AG$2)</f>
        <v>1.50020073169458</v>
      </c>
      <c r="AH48" s="31" t="n">
        <f aca="false">($Y$2*EXP(-0.02896*9.81/8.314/(273.15+$Z$2+G$2)*$AB48))*100/287.05/(273.15+AH$2)</f>
        <v>1.46904904714356</v>
      </c>
      <c r="AI48" s="31" t="n">
        <f aca="false">($Y$2*EXP(-0.02896*9.81/8.314/(273.15+$Z$2+H$2)*$AB48))*100/287.05/(273.15+AI$2)</f>
        <v>1.43916223994699</v>
      </c>
      <c r="AJ48" s="31" t="n">
        <f aca="false">($Y$2*EXP(-0.02896*9.81/8.314/(273.15+$Z$2+I$2)*$AB48))*100/287.05/(273.15+AJ$2)</f>
        <v>1.4104649368141</v>
      </c>
      <c r="AK48" s="31" t="n">
        <f aca="false">($Y$2*EXP(-0.02896*9.81/8.314/(273.15+$Z$2+J$2)*$AB48))*100/287.05/(273.15+AK$2)</f>
        <v>1.38288762737998</v>
      </c>
      <c r="AL48" s="31" t="n">
        <f aca="false">($Y$2*EXP(-0.02896*9.81/8.314/(273.15+$Z$2+K$2)*$AB48))*100/287.05/(273.15+AL$2)</f>
        <v>1.35636610578012</v>
      </c>
      <c r="AM48" s="31" t="n">
        <f aca="false">($Y$2*EXP(-0.02896*9.81/8.314/(273.15+$Z$2+L$2)*$AB48))*100/287.05/(273.15+AM$2)</f>
        <v>1.33084097478195</v>
      </c>
      <c r="AN48" s="31" t="n">
        <f aca="false">($Y$2*EXP(-0.02896*9.81/8.314/(273.15+$Z$2+M$2)*$AB48))*100/287.05/(273.15+AN$2)</f>
        <v>1.30625720445606</v>
      </c>
      <c r="AO48" s="31" t="n">
        <f aca="false">($Y$2*EXP(-0.02896*9.81/8.314/(273.15+$Z$2+N$2)*$AB48))*100/287.05/(273.15+AO$2)</f>
        <v>1.28256373852185</v>
      </c>
      <c r="AP48" s="31" t="n">
        <f aca="false">($Y$2*EXP(-0.02896*9.81/8.314/(273.15+$Z$2+O$2)*$AB48))*100/287.05/(273.15+AP$2)</f>
        <v>1.25971314247145</v>
      </c>
      <c r="AQ48" s="31" t="n">
        <f aca="false">($Y$2*EXP(-0.02896*9.81/8.314/(273.15+$Z$2+P$2)*$AB48))*100/287.05/(273.15+AQ$2)</f>
        <v>1.23766128839436</v>
      </c>
      <c r="AR48" s="31" t="n">
        <f aca="false">($Y$2*EXP(-0.02896*9.81/8.314/(273.15+$Z$2+Q$2)*$AB48))*100/287.05/(273.15+AR$2)</f>
        <v>1.21636707211716</v>
      </c>
      <c r="AS48" s="31" t="n">
        <f aca="false">($Y$2*EXP(-0.02896*9.81/8.314/(273.15+$Z$2+R$2)*$AB48))*100/287.05/(273.15+AS$2)</f>
        <v>1.19579215886174</v>
      </c>
      <c r="AT48" s="31" t="n">
        <f aca="false">($Y$2*EXP(-0.02896*9.81/8.314/(273.15+$Z$2+S$2)*$AB48))*100/287.05/(273.15+AT$2)</f>
        <v>1.17590075412584</v>
      </c>
      <c r="AU48" s="31" t="n">
        <f aca="false">($Y$2*EXP(-0.02896*9.81/8.314/(273.15+$Z$2+T$2)*$AB48))*100/287.05/(273.15+AU$2)</f>
        <v>1.15665939691798</v>
      </c>
      <c r="AV48" s="31" t="n">
        <f aca="false">($Y$2*EXP(-0.02896*9.81/8.314/(273.15+$Z$2+U$2)*$AB48))*100/287.05/(273.15+AV$2)</f>
        <v>1.1380367728452</v>
      </c>
      <c r="AW48" s="32" t="n">
        <f aca="false">($Y$2*EXP(-0.02896*9.81/8.314/(273.15+$Z$2+V$2)*$AB48))*100/287.05/(273.15+AW$2)</f>
        <v>1.12000354486663</v>
      </c>
      <c r="AX48" s="25" t="n">
        <f aca="false">AB48</f>
        <v>-250</v>
      </c>
      <c r="AZ48" s="16" t="n">
        <v>1035</v>
      </c>
      <c r="BA48" s="30" t="n">
        <f aca="false">$AZ48*100/287.05/(273.15+BA$2)</f>
        <v>1.61579368859277</v>
      </c>
      <c r="BB48" s="31" t="n">
        <f aca="false">$AZ48*100/287.05/(273.15+BB$2)</f>
        <v>1.58038291303737</v>
      </c>
      <c r="BC48" s="31" t="n">
        <f aca="false">$AZ48*100/287.05/(273.15+BC$2)</f>
        <v>1.54649093548992</v>
      </c>
      <c r="BD48" s="31" t="n">
        <f aca="false">$AZ48*100/287.05/(273.15+BD$2)</f>
        <v>1.51402209367825</v>
      </c>
      <c r="BE48" s="31" t="n">
        <f aca="false">$AZ48*100/287.05/(273.15+BE$2)</f>
        <v>1.48288859391107</v>
      </c>
      <c r="BF48" s="31" t="n">
        <f aca="false">$AZ48*100/287.05/(273.15+BF$2)</f>
        <v>1.45300971835372</v>
      </c>
      <c r="BG48" s="31" t="n">
        <f aca="false">$AZ48*100/287.05/(273.15+BG$2)</f>
        <v>1.42431112624719</v>
      </c>
      <c r="BH48" s="31" t="n">
        <f aca="false">$AZ48*100/287.05/(273.15+BH$2)</f>
        <v>1.39672423633343</v>
      </c>
      <c r="BI48" s="31" t="n">
        <f aca="false">$AZ48*100/287.05/(273.15+BI$2)</f>
        <v>1.3701856796864</v>
      </c>
      <c r="BJ48" s="31" t="n">
        <f aca="false">$AZ48*100/287.05/(273.15+BJ$2)</f>
        <v>1.344636813759</v>
      </c>
      <c r="BK48" s="31" t="n">
        <f aca="false">$AZ48*100/287.05/(273.15+BK$2)</f>
        <v>1.32002328980222</v>
      </c>
      <c r="BL48" s="31" t="n">
        <f aca="false">$AZ48*100/287.05/(273.15+BL$2)</f>
        <v>1.29629466694041</v>
      </c>
      <c r="BM48" s="31" t="n">
        <f aca="false">$AZ48*100/287.05/(273.15+BM$2)</f>
        <v>1.27340406713571</v>
      </c>
      <c r="BN48" s="31" t="n">
        <f aca="false">$AZ48*100/287.05/(273.15+BN$2)</f>
        <v>1.25130786607488</v>
      </c>
      <c r="BO48" s="31" t="n">
        <f aca="false">$AZ48*100/287.05/(273.15+BO$2)</f>
        <v>1.22996541568984</v>
      </c>
      <c r="BP48" s="31" t="n">
        <f aca="false">$AZ48*100/287.05/(273.15+BP$2)</f>
        <v>1.20933879459828</v>
      </c>
      <c r="BQ48" s="31" t="n">
        <f aca="false">$AZ48*100/287.05/(273.15+BQ$2)</f>
        <v>1.18939258324089</v>
      </c>
      <c r="BR48" s="31" t="n">
        <f aca="false">$AZ48*100/287.05/(273.15+BR$2)</f>
        <v>1.17009366091019</v>
      </c>
      <c r="BS48" s="31" t="n">
        <f aca="false">$AZ48*100/287.05/(273.15+BS$2)</f>
        <v>1.1514110222241</v>
      </c>
      <c r="BT48" s="31" t="n">
        <f aca="false">$AZ48*100/287.05/(273.15+BT$2)</f>
        <v>1.13331561090516</v>
      </c>
      <c r="BU48" s="32" t="n">
        <f aca="false">$AZ48*100/287.05/(273.15+BU$2)</f>
        <v>1.11578016899111</v>
      </c>
      <c r="BV48" s="25" t="n">
        <f aca="false">AZ48</f>
        <v>1035</v>
      </c>
    </row>
    <row r="49" customFormat="false" ht="12.75" hidden="false" customHeight="false" outlineLevel="0" collapsed="false">
      <c r="A49" s="33" t="n">
        <v>-300</v>
      </c>
      <c r="B49" s="34" t="n">
        <f aca="false">$Y$2*EXP(-0.02896*9.81/8.314/(273.15+$Z$2+B$2)*$A49)</f>
        <v>1057.55725312668</v>
      </c>
      <c r="C49" s="35" t="n">
        <f aca="false">$Y$2*EXP(-0.02896*9.81/8.314/(273.15+$Z$2+C$2)*$A49)</f>
        <v>1056.62155526854</v>
      </c>
      <c r="D49" s="35" t="n">
        <f aca="false">$Y$2*EXP(-0.02896*9.81/8.314/(273.15+$Z$2+D$2)*$A49)</f>
        <v>1055.72434287447</v>
      </c>
      <c r="E49" s="35" t="n">
        <f aca="false">$Y$2*EXP(-0.02896*9.81/8.314/(273.15+$Z$2+E$2)*$A49)</f>
        <v>1054.86328972072</v>
      </c>
      <c r="F49" s="35" t="n">
        <f aca="false">$Y$2*EXP(-0.02896*9.81/8.314/(273.15+$Z$2+F$2)*$A49)</f>
        <v>1054.0362533339</v>
      </c>
      <c r="G49" s="35" t="n">
        <f aca="false">$Y$2*EXP(-0.02896*9.81/8.314/(273.15+$Z$2+G$2)*$A49)</f>
        <v>1053.24125720113</v>
      </c>
      <c r="H49" s="35" t="n">
        <f aca="false">$Y$2*EXP(-0.02896*9.81/8.314/(273.15+$Z$2+H$2)*$A49)</f>
        <v>1052.47647500754</v>
      </c>
      <c r="I49" s="35" t="n">
        <f aca="false">$Y$2*EXP(-0.02896*9.81/8.314/(273.15+$Z$2+I$2)*$A49)</f>
        <v>1051.74021663661</v>
      </c>
      <c r="J49" s="35" t="n">
        <f aca="false">$Y$2*EXP(-0.02896*9.81/8.314/(273.15+$Z$2+J$2)*$A49)</f>
        <v>1051.03091570746</v>
      </c>
      <c r="K49" s="35" t="n">
        <f aca="false">$Y$2*EXP(-0.02896*9.81/8.314/(273.15+$Z$2+K$2)*$A49)</f>
        <v>1050.34711845602</v>
      </c>
      <c r="L49" s="35" t="n">
        <f aca="false">$Y$2*EXP(-0.02896*9.81/8.314/(273.15+$Z$2+L$2)*$A49)</f>
        <v>1049.68747379375</v>
      </c>
      <c r="M49" s="35" t="n">
        <f aca="false">$Y$2*EXP(-0.02896*9.81/8.314/(273.15+$Z$2+M$2)*$A49)</f>
        <v>1049.05072440115</v>
      </c>
      <c r="N49" s="35" t="n">
        <f aca="false">$Y$2*EXP(-0.02896*9.81/8.314/(273.15+$Z$2+N$2)*$A49)</f>
        <v>1048.43569873249</v>
      </c>
      <c r="O49" s="35" t="n">
        <f aca="false">$Y$2*EXP(-0.02896*9.81/8.314/(273.15+$Z$2+O$2)*$A49)</f>
        <v>1047.84130382474</v>
      </c>
      <c r="P49" s="35" t="n">
        <f aca="false">$Y$2*EXP(-0.02896*9.81/8.314/(273.15+$Z$2+P$2)*$A49)</f>
        <v>1047.26651881805</v>
      </c>
      <c r="Q49" s="35" t="n">
        <f aca="false">$Y$2*EXP(-0.02896*9.81/8.314/(273.15+$Z$2+Q$2)*$A49)</f>
        <v>1046.71038910687</v>
      </c>
      <c r="R49" s="35" t="n">
        <f aca="false">$Y$2*EXP(-0.02896*9.81/8.314/(273.15+$Z$2+R$2)*$A49)</f>
        <v>1046.17202105125</v>
      </c>
      <c r="S49" s="35" t="n">
        <f aca="false">$Y$2*EXP(-0.02896*9.81/8.314/(273.15+$Z$2+S$2)*$A49)</f>
        <v>1045.65057718678</v>
      </c>
      <c r="T49" s="35" t="n">
        <f aca="false">$Y$2*EXP(-0.02896*9.81/8.314/(273.15+$Z$2+T$2)*$A49)</f>
        <v>1045.14527187913</v>
      </c>
      <c r="U49" s="35" t="n">
        <f aca="false">$Y$2*EXP(-0.02896*9.81/8.314/(273.15+$Z$2+U$2)*$A49)</f>
        <v>1044.65536737575</v>
      </c>
      <c r="V49" s="36" t="n">
        <f aca="false">$Y$2*EXP(-0.02896*9.81/8.314/(273.15+$Z$2+V$2)*$A49)</f>
        <v>1044.18017021311</v>
      </c>
      <c r="W49" s="37" t="n">
        <f aca="false">A49</f>
        <v>-300</v>
      </c>
      <c r="X49" s="21"/>
      <c r="Y49" s="29"/>
      <c r="Z49" s="29"/>
      <c r="AA49" s="29"/>
      <c r="AB49" s="33" t="n">
        <v>-300</v>
      </c>
      <c r="AC49" s="38" t="n">
        <f aca="false">($Y$2*EXP(-0.02896*9.81/8.314/(273.15+$Z$2+B$2)*$AB49))*100/287.05/(273.15+AC$2)</f>
        <v>1.65100901925371</v>
      </c>
      <c r="AD49" s="39" t="n">
        <f aca="false">($Y$2*EXP(-0.02896*9.81/8.314/(273.15+$Z$2+C$2)*$AB49))*100/287.05/(273.15+AD$2)</f>
        <v>1.61339773091147</v>
      </c>
      <c r="AE49" s="39" t="n">
        <f aca="false">($Y$2*EXP(-0.02896*9.81/8.314/(273.15+$Z$2+D$2)*$AB49))*100/287.05/(273.15+AE$2)</f>
        <v>1.57745712718012</v>
      </c>
      <c r="AF49" s="39" t="n">
        <f aca="false">($Y$2*EXP(-0.02896*9.81/8.314/(273.15+$Z$2+E$2)*$AB49))*100/287.05/(273.15+AF$2)</f>
        <v>1.54307857627758</v>
      </c>
      <c r="AG49" s="39" t="n">
        <f aca="false">($Y$2*EXP(-0.02896*9.81/8.314/(273.15+$Z$2+F$2)*$AB49))*100/287.05/(273.15+AG$2)</f>
        <v>1.51016264506047</v>
      </c>
      <c r="AH49" s="39" t="n">
        <f aca="false">($Y$2*EXP(-0.02896*9.81/8.314/(273.15+$Z$2+G$2)*$AB49))*100/287.05/(273.15+AH$2)</f>
        <v>1.47861814732785</v>
      </c>
      <c r="AI49" s="39" t="n">
        <f aca="false">($Y$2*EXP(-0.02896*9.81/8.314/(273.15+$Z$2+H$2)*$AB49))*100/287.05/(273.15+AI$2)</f>
        <v>1.44836130769726</v>
      </c>
      <c r="AJ49" s="39" t="n">
        <f aca="false">($Y$2*EXP(-0.02896*9.81/8.314/(273.15+$Z$2+I$2)*$AB49))*100/287.05/(273.15+AJ$2)</f>
        <v>1.41931502502698</v>
      </c>
      <c r="AK49" s="39" t="n">
        <f aca="false">($Y$2*EXP(-0.02896*9.81/8.314/(273.15+$Z$2+J$2)*$AB49))*100/287.05/(273.15+AK$2)</f>
        <v>1.39140822184545</v>
      </c>
      <c r="AL49" s="39" t="n">
        <f aca="false">($Y$2*EXP(-0.02896*9.81/8.314/(273.15+$Z$2+K$2)*$AB49))*100/287.05/(273.15+AL$2)</f>
        <v>1.36457526831077</v>
      </c>
      <c r="AM49" s="39" t="n">
        <f aca="false">($Y$2*EXP(-0.02896*9.81/8.314/(273.15+$Z$2+L$2)*$AB49))*100/287.05/(273.15+AM$2)</f>
        <v>1.33875547093855</v>
      </c>
      <c r="AN49" s="39" t="n">
        <f aca="false">($Y$2*EXP(-0.02896*9.81/8.314/(273.15+$Z$2+M$2)*$AB49))*100/287.05/(273.15+AN$2)</f>
        <v>1.31389261776927</v>
      </c>
      <c r="AO49" s="39" t="n">
        <f aca="false">($Y$2*EXP(-0.02896*9.81/8.314/(273.15+$Z$2+N$2)*$AB49))*100/287.05/(273.15+AO$2)</f>
        <v>1.28993457284659</v>
      </c>
      <c r="AP49" s="39" t="n">
        <f aca="false">($Y$2*EXP(-0.02896*9.81/8.314/(273.15+$Z$2+O$2)*$AB49))*100/287.05/(273.15+AP$2)</f>
        <v>1.26683291388797</v>
      </c>
      <c r="AQ49" s="39" t="n">
        <f aca="false">($Y$2*EXP(-0.02896*9.81/8.314/(273.15+$Z$2+P$2)*$AB49))*100/287.05/(273.15+AQ$2)</f>
        <v>1.24454260788028</v>
      </c>
      <c r="AR49" s="39" t="n">
        <f aca="false">($Y$2*EXP(-0.02896*9.81/8.314/(273.15+$Z$2+Q$2)*$AB49))*100/287.05/(273.15+AR$2)</f>
        <v>1.2230217200541</v>
      </c>
      <c r="AS49" s="39" t="n">
        <f aca="false">($Y$2*EXP(-0.02896*9.81/8.314/(273.15+$Z$2+R$2)*$AB49))*100/287.05/(273.15+AS$2)</f>
        <v>1.20223115230192</v>
      </c>
      <c r="AT49" s="39" t="n">
        <f aca="false">($Y$2*EXP(-0.02896*9.81/8.314/(273.15+$Z$2+S$2)*$AB49))*100/287.05/(273.15+AT$2)</f>
        <v>1.18213440762641</v>
      </c>
      <c r="AU49" s="39" t="n">
        <f aca="false">($Y$2*EXP(-0.02896*9.81/8.314/(273.15+$Z$2+T$2)*$AB49))*100/287.05/(273.15+AU$2)</f>
        <v>1.1626973776493</v>
      </c>
      <c r="AV49" s="39" t="n">
        <f aca="false">($Y$2*EXP(-0.02896*9.81/8.314/(273.15+$Z$2+U$2)*$AB49))*100/287.05/(273.15+AV$2)</f>
        <v>1.14388815059208</v>
      </c>
      <c r="AW49" s="40" t="n">
        <f aca="false">($Y$2*EXP(-0.02896*9.81/8.314/(273.15+$Z$2+V$2)*$AB49))*100/287.05/(273.15+AW$2)</f>
        <v>1.12567683746623</v>
      </c>
      <c r="AX49" s="25" t="n">
        <f aca="false">AB49</f>
        <v>-300</v>
      </c>
      <c r="AZ49" s="16" t="n">
        <v>1040</v>
      </c>
      <c r="BA49" s="38" t="n">
        <f aca="false">$AZ49*100/287.05/(273.15+BA$2)</f>
        <v>1.62359945520433</v>
      </c>
      <c r="BB49" s="39" t="n">
        <f aca="false">$AZ49*100/287.05/(273.15+BB$2)</f>
        <v>1.58801761310035</v>
      </c>
      <c r="BC49" s="39" t="n">
        <f aca="false">$AZ49*100/287.05/(273.15+BC$2)</f>
        <v>1.55396190619277</v>
      </c>
      <c r="BD49" s="39" t="n">
        <f aca="false">$AZ49*100/287.05/(273.15+BD$2)</f>
        <v>1.52133621007283</v>
      </c>
      <c r="BE49" s="39" t="n">
        <f aca="false">$AZ49*100/287.05/(273.15+BE$2)</f>
        <v>1.49005230692513</v>
      </c>
      <c r="BF49" s="39" t="n">
        <f aca="false">$AZ49*100/287.05/(273.15+BF$2)</f>
        <v>1.46002908897379</v>
      </c>
      <c r="BG49" s="39" t="n">
        <f aca="false">$AZ49*100/287.05/(273.15+BG$2)</f>
        <v>1.43119185632568</v>
      </c>
      <c r="BH49" s="39" t="n">
        <f aca="false">$AZ49*100/287.05/(273.15+BH$2)</f>
        <v>1.40347169641234</v>
      </c>
      <c r="BI49" s="39" t="n">
        <f aca="false">$AZ49*100/287.05/(273.15+BI$2)</f>
        <v>1.37680493417764</v>
      </c>
      <c r="BJ49" s="39" t="n">
        <f aca="false">$AZ49*100/287.05/(273.15+BJ$2)</f>
        <v>1.35113264377716</v>
      </c>
      <c r="BK49" s="39" t="n">
        <f aca="false">$AZ49*100/287.05/(273.15+BK$2)</f>
        <v>1.32640021390754</v>
      </c>
      <c r="BL49" s="39" t="n">
        <f aca="false">$AZ49*100/287.05/(273.15+BL$2)</f>
        <v>1.30255696001742</v>
      </c>
      <c r="BM49" s="39" t="n">
        <f aca="false">$AZ49*100/287.05/(273.15+BM$2)</f>
        <v>1.27955577760496</v>
      </c>
      <c r="BN49" s="39" t="n">
        <f aca="false">$AZ49*100/287.05/(273.15+BN$2)</f>
        <v>1.25735283161147</v>
      </c>
      <c r="BO49" s="39" t="n">
        <f aca="false">$AZ49*100/287.05/(273.15+BO$2)</f>
        <v>1.23590727760138</v>
      </c>
      <c r="BP49" s="39" t="n">
        <f aca="false">$AZ49*100/287.05/(273.15+BP$2)</f>
        <v>1.2151810109973</v>
      </c>
      <c r="BQ49" s="39" t="n">
        <f aca="false">$AZ49*100/287.05/(273.15+BQ$2)</f>
        <v>1.19513844113094</v>
      </c>
      <c r="BR49" s="39" t="n">
        <f aca="false">$AZ49*100/287.05/(273.15+BR$2)</f>
        <v>1.1757462872914</v>
      </c>
      <c r="BS49" s="39" t="n">
        <f aca="false">$AZ49*100/287.05/(273.15+BS$2)</f>
        <v>1.15697339431214</v>
      </c>
      <c r="BT49" s="39" t="n">
        <f aca="false">$AZ49*100/287.05/(273.15+BT$2)</f>
        <v>1.13879056554721</v>
      </c>
      <c r="BU49" s="40" t="n">
        <f aca="false">$AZ49*100/287.05/(273.15+BU$2)</f>
        <v>1.12117041135338</v>
      </c>
      <c r="BV49" s="25" t="n">
        <f aca="false">AZ49</f>
        <v>1040</v>
      </c>
    </row>
    <row r="50" customFormat="false" ht="19.5" hidden="false" customHeight="true" outlineLevel="0" collapsed="false">
      <c r="A50" s="11" t="s">
        <v>9</v>
      </c>
      <c r="B50" s="41" t="n">
        <f aca="false">B2</f>
        <v>-50</v>
      </c>
      <c r="C50" s="41" t="n">
        <f aca="false">C2</f>
        <v>-45</v>
      </c>
      <c r="D50" s="41" t="n">
        <f aca="false">D2</f>
        <v>-40</v>
      </c>
      <c r="E50" s="42" t="n">
        <f aca="false">E2</f>
        <v>-35</v>
      </c>
      <c r="F50" s="41" t="n">
        <f aca="false">F2</f>
        <v>-30</v>
      </c>
      <c r="G50" s="41" t="n">
        <f aca="false">G2</f>
        <v>-25</v>
      </c>
      <c r="H50" s="41" t="n">
        <f aca="false">H2</f>
        <v>-20</v>
      </c>
      <c r="I50" s="41" t="n">
        <f aca="false">I2</f>
        <v>-15</v>
      </c>
      <c r="J50" s="41" t="n">
        <f aca="false">J2</f>
        <v>-10</v>
      </c>
      <c r="K50" s="41" t="n">
        <f aca="false">K2</f>
        <v>-5</v>
      </c>
      <c r="L50" s="41" t="n">
        <f aca="false">L2</f>
        <v>0</v>
      </c>
      <c r="M50" s="41" t="n">
        <f aca="false">M2</f>
        <v>5</v>
      </c>
      <c r="N50" s="41" t="n">
        <f aca="false">N2</f>
        <v>10</v>
      </c>
      <c r="O50" s="41" t="n">
        <f aca="false">O2</f>
        <v>15</v>
      </c>
      <c r="P50" s="41" t="n">
        <f aca="false">P2</f>
        <v>20</v>
      </c>
      <c r="Q50" s="41" t="n">
        <f aca="false">Q2</f>
        <v>25</v>
      </c>
      <c r="R50" s="41" t="n">
        <f aca="false">R2</f>
        <v>30</v>
      </c>
      <c r="S50" s="41" t="n">
        <f aca="false">S2</f>
        <v>35</v>
      </c>
      <c r="T50" s="41" t="n">
        <f aca="false">T2</f>
        <v>40</v>
      </c>
      <c r="U50" s="41" t="n">
        <f aca="false">U2</f>
        <v>45</v>
      </c>
      <c r="V50" s="43" t="n">
        <f aca="false">V2</f>
        <v>50</v>
      </c>
      <c r="W50" s="7" t="s">
        <v>10</v>
      </c>
      <c r="X50" s="12"/>
      <c r="AB50" s="11" t="s">
        <v>9</v>
      </c>
      <c r="AC50" s="41" t="n">
        <f aca="false">AC2</f>
        <v>-50</v>
      </c>
      <c r="AD50" s="41" t="n">
        <f aca="false">AD2</f>
        <v>-45</v>
      </c>
      <c r="AE50" s="41" t="n">
        <f aca="false">AE2</f>
        <v>-40</v>
      </c>
      <c r="AF50" s="41" t="n">
        <f aca="false">AF2</f>
        <v>-35</v>
      </c>
      <c r="AG50" s="41" t="n">
        <f aca="false">AG2</f>
        <v>-30</v>
      </c>
      <c r="AH50" s="41" t="n">
        <f aca="false">AH2</f>
        <v>-25</v>
      </c>
      <c r="AI50" s="41" t="n">
        <f aca="false">AI2</f>
        <v>-20</v>
      </c>
      <c r="AJ50" s="41" t="n">
        <f aca="false">AJ2</f>
        <v>-15</v>
      </c>
      <c r="AK50" s="41" t="n">
        <f aca="false">AK2</f>
        <v>-10</v>
      </c>
      <c r="AL50" s="41" t="n">
        <f aca="false">AL2</f>
        <v>-5</v>
      </c>
      <c r="AM50" s="41" t="n">
        <f aca="false">AM2</f>
        <v>0</v>
      </c>
      <c r="AN50" s="41" t="n">
        <f aca="false">AN2</f>
        <v>5</v>
      </c>
      <c r="AO50" s="41" t="n">
        <f aca="false">AO2</f>
        <v>10</v>
      </c>
      <c r="AP50" s="41" t="n">
        <f aca="false">AP2</f>
        <v>15</v>
      </c>
      <c r="AQ50" s="41" t="n">
        <f aca="false">AQ2</f>
        <v>20</v>
      </c>
      <c r="AR50" s="41" t="n">
        <f aca="false">AR2</f>
        <v>25</v>
      </c>
      <c r="AS50" s="41" t="n">
        <f aca="false">AS2</f>
        <v>30</v>
      </c>
      <c r="AT50" s="41" t="n">
        <f aca="false">AT2</f>
        <v>35</v>
      </c>
      <c r="AU50" s="41" t="n">
        <f aca="false">AU2</f>
        <v>40</v>
      </c>
      <c r="AV50" s="41" t="n">
        <f aca="false">AV2</f>
        <v>45</v>
      </c>
      <c r="AW50" s="41" t="n">
        <f aca="false">AW2</f>
        <v>50</v>
      </c>
      <c r="AX50" s="7" t="s">
        <v>10</v>
      </c>
      <c r="AZ50" s="11" t="s">
        <v>11</v>
      </c>
      <c r="BA50" s="41" t="n">
        <f aca="false">BA2</f>
        <v>-50</v>
      </c>
      <c r="BB50" s="41" t="n">
        <f aca="false">BB2</f>
        <v>-45</v>
      </c>
      <c r="BC50" s="41" t="n">
        <f aca="false">BC2</f>
        <v>-40</v>
      </c>
      <c r="BD50" s="41" t="n">
        <f aca="false">BD2</f>
        <v>-35</v>
      </c>
      <c r="BE50" s="41" t="n">
        <f aca="false">BE2</f>
        <v>-30</v>
      </c>
      <c r="BF50" s="41" t="n">
        <f aca="false">BF2</f>
        <v>-25</v>
      </c>
      <c r="BG50" s="41" t="n">
        <f aca="false">BG2</f>
        <v>-20</v>
      </c>
      <c r="BH50" s="41" t="n">
        <f aca="false">BH2</f>
        <v>-15</v>
      </c>
      <c r="BI50" s="41" t="n">
        <f aca="false">BI2</f>
        <v>-10</v>
      </c>
      <c r="BJ50" s="41" t="n">
        <f aca="false">BJ2</f>
        <v>-5</v>
      </c>
      <c r="BK50" s="41" t="n">
        <f aca="false">BK2</f>
        <v>0</v>
      </c>
      <c r="BL50" s="41" t="n">
        <f aca="false">BL2</f>
        <v>5</v>
      </c>
      <c r="BM50" s="41" t="n">
        <f aca="false">BM2</f>
        <v>10</v>
      </c>
      <c r="BN50" s="41" t="n">
        <f aca="false">BN2</f>
        <v>15</v>
      </c>
      <c r="BO50" s="41" t="n">
        <f aca="false">BO2</f>
        <v>20</v>
      </c>
      <c r="BP50" s="41" t="n">
        <f aca="false">BP2</f>
        <v>25</v>
      </c>
      <c r="BQ50" s="41" t="n">
        <f aca="false">BQ2</f>
        <v>30</v>
      </c>
      <c r="BR50" s="41" t="n">
        <f aca="false">BR2</f>
        <v>35</v>
      </c>
      <c r="BS50" s="41" t="n">
        <f aca="false">BS2</f>
        <v>40</v>
      </c>
      <c r="BT50" s="41" t="n">
        <f aca="false">BT2</f>
        <v>45</v>
      </c>
      <c r="BU50" s="41" t="n">
        <f aca="false">BU2</f>
        <v>50</v>
      </c>
      <c r="BV50" s="7" t="s">
        <v>12</v>
      </c>
    </row>
  </sheetData>
  <mergeCells count="3">
    <mergeCell ref="A1:W1"/>
    <mergeCell ref="AB1:AX1"/>
    <mergeCell ref="AZ1:BV1"/>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X34"/>
  <sheetViews>
    <sheetView showFormulas="false" showGridLines="false" showRowColHeaders="true" showZeros="true" rightToLeft="false" tabSelected="true" showOutlineSymbols="true" defaultGridColor="true" view="normal" topLeftCell="A1" colorId="64" zoomScale="87" zoomScaleNormal="87" zoomScalePageLayoutView="100" workbookViewId="0">
      <pane xSplit="1" ySplit="2" topLeftCell="D3" activePane="bottomRight" state="frozen"/>
      <selection pane="topLeft" activeCell="A1" activeCellId="0" sqref="A1"/>
      <selection pane="topRight" activeCell="D1" activeCellId="0" sqref="D1"/>
      <selection pane="bottomLeft" activeCell="A3" activeCellId="0" sqref="A3"/>
      <selection pane="bottomRight" activeCell="E37" activeCellId="0" sqref="E37"/>
    </sheetView>
  </sheetViews>
  <sheetFormatPr defaultColWidth="11.40625" defaultRowHeight="12.75" zeroHeight="false" outlineLevelRow="0" outlineLevelCol="0"/>
  <cols>
    <col collapsed="false" customWidth="true" hidden="false" outlineLevel="0" max="1" min="1" style="1" width="5.55"/>
    <col collapsed="false" customWidth="true" hidden="false" outlineLevel="0" max="5" min="2" style="1" width="6.7"/>
    <col collapsed="false" customWidth="true" hidden="false" outlineLevel="0" max="22" min="6" style="1" width="6.84"/>
    <col collapsed="false" customWidth="true" hidden="false" outlineLevel="0" max="23" min="23" style="1" width="5.69"/>
    <col collapsed="false" customWidth="true" hidden="false" outlineLevel="0" max="24" min="24" style="1" width="3.55"/>
    <col collapsed="false" customWidth="true" hidden="false" outlineLevel="0" max="25" min="25" style="1" width="5.98"/>
    <col collapsed="false" customWidth="true" hidden="false" outlineLevel="0" max="26" min="26" style="1" width="7.98"/>
    <col collapsed="false" customWidth="true" hidden="false" outlineLevel="0" max="27" min="27" style="1" width="11.55"/>
    <col collapsed="false" customWidth="true" hidden="false" outlineLevel="0" max="28" min="28" style="1" width="5.98"/>
    <col collapsed="false" customWidth="false" hidden="false" outlineLevel="0" max="257" min="29" style="1" width="11.39"/>
  </cols>
  <sheetData>
    <row r="1" customFormat="false" ht="27" hidden="false" customHeight="true" outlineLevel="0" collapsed="false">
      <c r="A1" s="2" t="s">
        <v>13</v>
      </c>
      <c r="B1" s="2"/>
      <c r="C1" s="2"/>
      <c r="D1" s="2"/>
      <c r="E1" s="2"/>
      <c r="F1" s="2"/>
      <c r="G1" s="2"/>
      <c r="H1" s="2"/>
      <c r="I1" s="2"/>
      <c r="J1" s="2"/>
      <c r="K1" s="2"/>
      <c r="L1" s="2"/>
      <c r="M1" s="2"/>
      <c r="N1" s="2"/>
      <c r="O1" s="2"/>
      <c r="P1" s="2"/>
      <c r="Q1" s="2"/>
      <c r="R1" s="2"/>
      <c r="S1" s="2"/>
      <c r="T1" s="2"/>
      <c r="U1" s="2"/>
      <c r="V1" s="2"/>
      <c r="W1" s="2"/>
      <c r="Y1" s="44" t="s">
        <v>14</v>
      </c>
      <c r="Z1" s="45" t="s">
        <v>15</v>
      </c>
      <c r="AA1" s="46" t="s">
        <v>16</v>
      </c>
      <c r="AB1" s="47" t="s">
        <v>17</v>
      </c>
    </row>
    <row r="2" customFormat="false" ht="18.75" hidden="false" customHeight="true" outlineLevel="0" collapsed="false">
      <c r="A2" s="7" t="s">
        <v>5</v>
      </c>
      <c r="B2" s="8" t="n">
        <v>-50</v>
      </c>
      <c r="C2" s="9" t="n">
        <v>-45</v>
      </c>
      <c r="D2" s="9" t="n">
        <v>-40</v>
      </c>
      <c r="E2" s="9" t="n">
        <v>-35</v>
      </c>
      <c r="F2" s="9" t="n">
        <v>-30</v>
      </c>
      <c r="G2" s="9" t="n">
        <v>-25</v>
      </c>
      <c r="H2" s="9" t="n">
        <v>-20</v>
      </c>
      <c r="I2" s="9" t="n">
        <v>-15</v>
      </c>
      <c r="J2" s="9" t="n">
        <v>-10</v>
      </c>
      <c r="K2" s="9" t="n">
        <v>-5</v>
      </c>
      <c r="L2" s="9" t="n">
        <v>0</v>
      </c>
      <c r="M2" s="9" t="n">
        <v>5</v>
      </c>
      <c r="N2" s="9" t="n">
        <v>10</v>
      </c>
      <c r="O2" s="9" t="n">
        <v>15</v>
      </c>
      <c r="P2" s="9" t="n">
        <v>20</v>
      </c>
      <c r="Q2" s="9" t="n">
        <v>25</v>
      </c>
      <c r="R2" s="9" t="n">
        <v>30</v>
      </c>
      <c r="S2" s="9" t="n">
        <v>35</v>
      </c>
      <c r="T2" s="9" t="n">
        <v>40</v>
      </c>
      <c r="U2" s="9" t="n">
        <v>45</v>
      </c>
      <c r="V2" s="15" t="n">
        <v>50</v>
      </c>
      <c r="W2" s="11" t="s">
        <v>6</v>
      </c>
      <c r="Y2" s="48" t="n">
        <v>160</v>
      </c>
      <c r="Z2" s="49" t="n">
        <v>2</v>
      </c>
      <c r="AA2" s="49" t="n">
        <v>20</v>
      </c>
      <c r="AB2" s="50" t="n">
        <v>300</v>
      </c>
    </row>
    <row r="3" customFormat="false" ht="13.5" hidden="false" customHeight="true" outlineLevel="0" collapsed="false">
      <c r="A3" s="51" t="n">
        <v>3000</v>
      </c>
      <c r="B3" s="52" t="n">
        <f aca="false">ROUND((((($AA$2+273.15)/(B$2+273.15)))^(1/2.3)*(1-0.000018823528*($A3-$AB$2))*$Y$2)/$Z$2,0)*$Z$2</f>
        <v>170</v>
      </c>
      <c r="C3" s="45" t="n">
        <f aca="false">ROUND((((($AA$2+273.15)/(C$2+273.15)))^(1/2.3)*(1-0.000018823528*($A3-$AB$2))*$Y$2)/$Z$2,0)*$Z$2</f>
        <v>170</v>
      </c>
      <c r="D3" s="45" t="n">
        <f aca="false">ROUND((((($AA$2+273.15)/(D$2+273.15)))^(1/2.3)*(1-0.000018823528*($A3-$AB$2))*$Y$2)/$Z$2,0)*$Z$2</f>
        <v>168</v>
      </c>
      <c r="E3" s="45" t="n">
        <f aca="false">ROUND((((($AA$2+273.15)/(E$2+273.15)))^(1/2.3)*(1-0.000018823528*($A3-$AB$2))*$Y$2)/$Z$2,0)*$Z$2</f>
        <v>166</v>
      </c>
      <c r="F3" s="45" t="n">
        <f aca="false">ROUND((((($AA$2+273.15)/(F$2+273.15)))^(1/2.3)*(1-0.000018823528*($A3-$AB$2))*$Y$2)/$Z$2,0)*$Z$2</f>
        <v>164</v>
      </c>
      <c r="G3" s="45" t="n">
        <f aca="false">ROUND((((($AA$2+273.15)/(G$2+273.15)))^(1/2.3)*(1-0.000018823528*($A3-$AB$2))*$Y$2)/$Z$2,0)*$Z$2</f>
        <v>164</v>
      </c>
      <c r="H3" s="45" t="n">
        <f aca="false">ROUND((((($AA$2+273.15)/(H$2+273.15)))^(1/2.3)*(1-0.000018823528*($A3-$AB$2))*$Y$2)/$Z$2,0)*$Z$2</f>
        <v>162</v>
      </c>
      <c r="I3" s="45" t="n">
        <f aca="false">ROUND((((($AA$2+273.15)/(I$2+273.15)))^(1/2.3)*(1-0.000018823528*($A3-$AB$2))*$Y$2)/$Z$2,0)*$Z$2</f>
        <v>160</v>
      </c>
      <c r="J3" s="45" t="n">
        <f aca="false">ROUND((((($AA$2+273.15)/(J$2+273.15)))^(1/2.3)*(1-0.000018823528*($A3-$AB$2))*$Y$2)/$Z$2,0)*$Z$2</f>
        <v>160</v>
      </c>
      <c r="K3" s="45" t="n">
        <f aca="false">ROUND((((($AA$2+273.15)/(K$2+273.15)))^(1/2.3)*(1-0.000018823528*($A3-$AB$2))*$Y$2)/$Z$2,0)*$Z$2</f>
        <v>158</v>
      </c>
      <c r="L3" s="45" t="n">
        <f aca="false">ROUND((((($AA$2+273.15)/(L$2+273.15)))^(1/2.3)*(1-0.000018823528*($A3-$AB$2))*$Y$2)/$Z$2,0)*$Z$2</f>
        <v>156</v>
      </c>
      <c r="M3" s="45" t="n">
        <f aca="false">ROUND((((($AA$2+273.15)/(M$2+273.15)))^(1/2.3)*(1-0.000018823528*($A3-$AB$2))*$Y$2)/$Z$2,0)*$Z$2</f>
        <v>156</v>
      </c>
      <c r="N3" s="45" t="n">
        <f aca="false">ROUND((((($AA$2+273.15)/(N$2+273.15)))^(1/2.3)*(1-0.000018823528*($A3-$AB$2))*$Y$2)/$Z$2,0)*$Z$2</f>
        <v>154</v>
      </c>
      <c r="O3" s="45" t="n">
        <f aca="false">ROUND((((($AA$2+273.15)/(O$2+273.15)))^(1/2.3)*(1-0.000018823528*($A3-$AB$2))*$Y$2)/$Z$2,0)*$Z$2</f>
        <v>154</v>
      </c>
      <c r="P3" s="45" t="n">
        <f aca="false">ROUND((((($AA$2+273.15)/(P$2+273.15)))^(1/2.3)*(1-0.000018823528*($A3-$AB$2))*$Y$2)/$Z$2,0)*$Z$2</f>
        <v>152</v>
      </c>
      <c r="Q3" s="45" t="n">
        <f aca="false">ROUND((((($AA$2+273.15)/(Q$2+273.15)))^(1/2.3)*(1-0.000018823528*($A3-$AB$2))*$Y$2)/$Z$2,0)*$Z$2</f>
        <v>150</v>
      </c>
      <c r="R3" s="45" t="n">
        <f aca="false">ROUND((((($AA$2+273.15)/(R$2+273.15)))^(1/2.3)*(1-0.000018823528*($A3-$AB$2))*$Y$2)/$Z$2,0)*$Z$2</f>
        <v>150</v>
      </c>
      <c r="S3" s="45" t="n">
        <f aca="false">ROUND((((($AA$2+273.15)/(S$2+273.15)))^(1/2.3)*(1-0.000018823528*($A3-$AB$2))*$Y$2)/$Z$2,0)*$Z$2</f>
        <v>148</v>
      </c>
      <c r="T3" s="45" t="n">
        <f aca="false">ROUND((((($AA$2+273.15)/(T$2+273.15)))^(1/2.3)*(1-0.000018823528*($A3-$AB$2))*$Y$2)/$Z$2,0)*$Z$2</f>
        <v>148</v>
      </c>
      <c r="U3" s="45" t="n">
        <f aca="false">ROUND((((($AA$2+273.15)/(U$2+273.15)))^(1/2.3)*(1-0.000018823528*($A3-$AB$2))*$Y$2)/$Z$2,0)*$Z$2</f>
        <v>146</v>
      </c>
      <c r="V3" s="53" t="n">
        <f aca="false">ROUND((((($AA$2+273.15)/(V$2+273.15)))^(1/2.3)*(1-0.000018823528*($A3-$AB$2))*$Y$2)/$Z$2,0)*$Z$2</f>
        <v>146</v>
      </c>
      <c r="W3" s="25" t="n">
        <f aca="false">A3</f>
        <v>3000</v>
      </c>
      <c r="X3" s="29"/>
      <c r="AB3" s="29"/>
      <c r="AC3" s="29"/>
      <c r="AD3" s="29"/>
      <c r="AE3" s="29"/>
      <c r="AF3" s="29"/>
      <c r="AG3" s="29"/>
      <c r="AH3" s="29"/>
      <c r="AI3" s="29"/>
      <c r="AJ3" s="29"/>
      <c r="AK3" s="29"/>
      <c r="AL3" s="29"/>
      <c r="AM3" s="29"/>
      <c r="AN3" s="29"/>
      <c r="AO3" s="29"/>
      <c r="AP3" s="29"/>
      <c r="AQ3" s="29"/>
      <c r="AR3" s="29"/>
      <c r="AS3" s="29"/>
      <c r="AT3" s="29"/>
      <c r="AU3" s="29"/>
      <c r="AV3" s="29"/>
      <c r="AW3" s="29"/>
      <c r="AX3" s="29"/>
    </row>
    <row r="4" customFormat="false" ht="13.5" hidden="false" customHeight="true" outlineLevel="0" collapsed="false">
      <c r="A4" s="54" t="n">
        <v>2900</v>
      </c>
      <c r="B4" s="55" t="n">
        <f aca="false">ROUND((((($AA$2+273.15)/(B$2+273.15)))^(1/2.3)*(1-0.000018823528*($A4-$AB$2))*$Y$2)/$Z$2,0)*$Z$2</f>
        <v>172</v>
      </c>
      <c r="C4" s="56" t="n">
        <f aca="false">ROUND((((($AA$2+273.15)/(C$2+273.15)))^(1/2.3)*(1-0.000018823528*($A4-$AB$2))*$Y$2)/$Z$2,0)*$Z$2</f>
        <v>170</v>
      </c>
      <c r="D4" s="56" t="n">
        <f aca="false">ROUND((((($AA$2+273.15)/(D$2+273.15)))^(1/2.3)*(1-0.000018823528*($A4-$AB$2))*$Y$2)/$Z$2,0)*$Z$2</f>
        <v>168</v>
      </c>
      <c r="E4" s="56" t="n">
        <f aca="false">ROUND((((($AA$2+273.15)/(E$2+273.15)))^(1/2.3)*(1-0.000018823528*($A4-$AB$2))*$Y$2)/$Z$2,0)*$Z$2</f>
        <v>166</v>
      </c>
      <c r="F4" s="56" t="n">
        <f aca="false">ROUND((((($AA$2+273.15)/(F$2+273.15)))^(1/2.3)*(1-0.000018823528*($A4-$AB$2))*$Y$2)/$Z$2,0)*$Z$2</f>
        <v>166</v>
      </c>
      <c r="G4" s="56" t="n">
        <f aca="false">ROUND((((($AA$2+273.15)/(G$2+273.15)))^(1/2.3)*(1-0.000018823528*($A4-$AB$2))*$Y$2)/$Z$2,0)*$Z$2</f>
        <v>164</v>
      </c>
      <c r="H4" s="56" t="n">
        <f aca="false">ROUND((((($AA$2+273.15)/(H$2+273.15)))^(1/2.3)*(1-0.000018823528*($A4-$AB$2))*$Y$2)/$Z$2,0)*$Z$2</f>
        <v>162</v>
      </c>
      <c r="I4" s="56" t="n">
        <f aca="false">ROUND((((($AA$2+273.15)/(I$2+273.15)))^(1/2.3)*(1-0.000018823528*($A4-$AB$2))*$Y$2)/$Z$2,0)*$Z$2</f>
        <v>160</v>
      </c>
      <c r="J4" s="56" t="n">
        <f aca="false">ROUND((((($AA$2+273.15)/(J$2+273.15)))^(1/2.3)*(1-0.000018823528*($A4-$AB$2))*$Y$2)/$Z$2,0)*$Z$2</f>
        <v>160</v>
      </c>
      <c r="K4" s="56" t="n">
        <f aca="false">ROUND((((($AA$2+273.15)/(K$2+273.15)))^(1/2.3)*(1-0.000018823528*($A4-$AB$2))*$Y$2)/$Z$2,0)*$Z$2</f>
        <v>158</v>
      </c>
      <c r="L4" s="56" t="n">
        <f aca="false">ROUND((((($AA$2+273.15)/(L$2+273.15)))^(1/2.3)*(1-0.000018823528*($A4-$AB$2))*$Y$2)/$Z$2,0)*$Z$2</f>
        <v>156</v>
      </c>
      <c r="M4" s="56" t="n">
        <f aca="false">ROUND((((($AA$2+273.15)/(M$2+273.15)))^(1/2.3)*(1-0.000018823528*($A4-$AB$2))*$Y$2)/$Z$2,0)*$Z$2</f>
        <v>156</v>
      </c>
      <c r="N4" s="56" t="n">
        <f aca="false">ROUND((((($AA$2+273.15)/(N$2+273.15)))^(1/2.3)*(1-0.000018823528*($A4-$AB$2))*$Y$2)/$Z$2,0)*$Z$2</f>
        <v>154</v>
      </c>
      <c r="O4" s="56" t="n">
        <f aca="false">ROUND((((($AA$2+273.15)/(O$2+273.15)))^(1/2.3)*(1-0.000018823528*($A4-$AB$2))*$Y$2)/$Z$2,0)*$Z$2</f>
        <v>154</v>
      </c>
      <c r="P4" s="56" t="n">
        <f aca="false">ROUND((((($AA$2+273.15)/(P$2+273.15)))^(1/2.3)*(1-0.000018823528*($A4-$AB$2))*$Y$2)/$Z$2,0)*$Z$2</f>
        <v>152</v>
      </c>
      <c r="Q4" s="56" t="n">
        <f aca="false">ROUND((((($AA$2+273.15)/(Q$2+273.15)))^(1/2.3)*(1-0.000018823528*($A4-$AB$2))*$Y$2)/$Z$2,0)*$Z$2</f>
        <v>152</v>
      </c>
      <c r="R4" s="56" t="n">
        <f aca="false">ROUND((((($AA$2+273.15)/(R$2+273.15)))^(1/2.3)*(1-0.000018823528*($A4-$AB$2))*$Y$2)/$Z$2,0)*$Z$2</f>
        <v>150</v>
      </c>
      <c r="S4" s="56" t="n">
        <f aca="false">ROUND((((($AA$2+273.15)/(S$2+273.15)))^(1/2.3)*(1-0.000018823528*($A4-$AB$2))*$Y$2)/$Z$2,0)*$Z$2</f>
        <v>148</v>
      </c>
      <c r="T4" s="56" t="n">
        <f aca="false">ROUND((((($AA$2+273.15)/(T$2+273.15)))^(1/2.3)*(1-0.000018823528*($A4-$AB$2))*$Y$2)/$Z$2,0)*$Z$2</f>
        <v>148</v>
      </c>
      <c r="U4" s="56" t="n">
        <f aca="false">ROUND((((($AA$2+273.15)/(U$2+273.15)))^(1/2.3)*(1-0.000018823528*($A4-$AB$2))*$Y$2)/$Z$2,0)*$Z$2</f>
        <v>146</v>
      </c>
      <c r="V4" s="57" t="n">
        <f aca="false">ROUND((((($AA$2+273.15)/(V$2+273.15)))^(1/2.3)*(1-0.000018823528*($A4-$AB$2))*$Y$2)/$Z$2,0)*$Z$2</f>
        <v>146</v>
      </c>
      <c r="W4" s="25" t="n">
        <f aca="false">A4</f>
        <v>2900</v>
      </c>
      <c r="X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row>
    <row r="5" customFormat="false" ht="13.5" hidden="false" customHeight="true" outlineLevel="0" collapsed="false">
      <c r="A5" s="54" t="n">
        <v>2800</v>
      </c>
      <c r="B5" s="55" t="n">
        <f aca="false">ROUND((((($AA$2+273.15)/(B$2+273.15)))^(1/2.3)*(1-0.000018823528*($A5-$AB$2))*$Y$2)/$Z$2,0)*$Z$2</f>
        <v>172</v>
      </c>
      <c r="C5" s="56" t="n">
        <f aca="false">ROUND((((($AA$2+273.15)/(C$2+273.15)))^(1/2.3)*(1-0.000018823528*($A5-$AB$2))*$Y$2)/$Z$2,0)*$Z$2</f>
        <v>170</v>
      </c>
      <c r="D5" s="56" t="n">
        <f aca="false">ROUND((((($AA$2+273.15)/(D$2+273.15)))^(1/2.3)*(1-0.000018823528*($A5-$AB$2))*$Y$2)/$Z$2,0)*$Z$2</f>
        <v>168</v>
      </c>
      <c r="E5" s="56" t="n">
        <f aca="false">ROUND((((($AA$2+273.15)/(E$2+273.15)))^(1/2.3)*(1-0.000018823528*($A5-$AB$2))*$Y$2)/$Z$2,0)*$Z$2</f>
        <v>166</v>
      </c>
      <c r="F5" s="56" t="n">
        <f aca="false">ROUND((((($AA$2+273.15)/(F$2+273.15)))^(1/2.3)*(1-0.000018823528*($A5-$AB$2))*$Y$2)/$Z$2,0)*$Z$2</f>
        <v>166</v>
      </c>
      <c r="G5" s="56" t="n">
        <f aca="false">ROUND((((($AA$2+273.15)/(G$2+273.15)))^(1/2.3)*(1-0.000018823528*($A5-$AB$2))*$Y$2)/$Z$2,0)*$Z$2</f>
        <v>164</v>
      </c>
      <c r="H5" s="56" t="n">
        <f aca="false">ROUND((((($AA$2+273.15)/(H$2+273.15)))^(1/2.3)*(1-0.000018823528*($A5-$AB$2))*$Y$2)/$Z$2,0)*$Z$2</f>
        <v>162</v>
      </c>
      <c r="I5" s="56" t="n">
        <f aca="false">ROUND((((($AA$2+273.15)/(I$2+273.15)))^(1/2.3)*(1-0.000018823528*($A5-$AB$2))*$Y$2)/$Z$2,0)*$Z$2</f>
        <v>162</v>
      </c>
      <c r="J5" s="56" t="n">
        <f aca="false">ROUND((((($AA$2+273.15)/(J$2+273.15)))^(1/2.3)*(1-0.000018823528*($A5-$AB$2))*$Y$2)/$Z$2,0)*$Z$2</f>
        <v>160</v>
      </c>
      <c r="K5" s="56" t="n">
        <f aca="false">ROUND((((($AA$2+273.15)/(K$2+273.15)))^(1/2.3)*(1-0.000018823528*($A5-$AB$2))*$Y$2)/$Z$2,0)*$Z$2</f>
        <v>158</v>
      </c>
      <c r="L5" s="56" t="n">
        <f aca="false">ROUND((((($AA$2+273.15)/(L$2+273.15)))^(1/2.3)*(1-0.000018823528*($A5-$AB$2))*$Y$2)/$Z$2,0)*$Z$2</f>
        <v>158</v>
      </c>
      <c r="M5" s="56" t="n">
        <f aca="false">ROUND((((($AA$2+273.15)/(M$2+273.15)))^(1/2.3)*(1-0.000018823528*($A5-$AB$2))*$Y$2)/$Z$2,0)*$Z$2</f>
        <v>156</v>
      </c>
      <c r="N5" s="56" t="n">
        <f aca="false">ROUND((((($AA$2+273.15)/(N$2+273.15)))^(1/2.3)*(1-0.000018823528*($A5-$AB$2))*$Y$2)/$Z$2,0)*$Z$2</f>
        <v>154</v>
      </c>
      <c r="O5" s="56" t="n">
        <f aca="false">ROUND((((($AA$2+273.15)/(O$2+273.15)))^(1/2.3)*(1-0.000018823528*($A5-$AB$2))*$Y$2)/$Z$2,0)*$Z$2</f>
        <v>154</v>
      </c>
      <c r="P5" s="56" t="n">
        <f aca="false">ROUND((((($AA$2+273.15)/(P$2+273.15)))^(1/2.3)*(1-0.000018823528*($A5-$AB$2))*$Y$2)/$Z$2,0)*$Z$2</f>
        <v>152</v>
      </c>
      <c r="Q5" s="56" t="n">
        <f aca="false">ROUND((((($AA$2+273.15)/(Q$2+273.15)))^(1/2.3)*(1-0.000018823528*($A5-$AB$2))*$Y$2)/$Z$2,0)*$Z$2</f>
        <v>152</v>
      </c>
      <c r="R5" s="56" t="n">
        <f aca="false">ROUND((((($AA$2+273.15)/(R$2+273.15)))^(1/2.3)*(1-0.000018823528*($A5-$AB$2))*$Y$2)/$Z$2,0)*$Z$2</f>
        <v>150</v>
      </c>
      <c r="S5" s="56" t="n">
        <f aca="false">ROUND((((($AA$2+273.15)/(S$2+273.15)))^(1/2.3)*(1-0.000018823528*($A5-$AB$2))*$Y$2)/$Z$2,0)*$Z$2</f>
        <v>150</v>
      </c>
      <c r="T5" s="56" t="n">
        <f aca="false">ROUND((((($AA$2+273.15)/(T$2+273.15)))^(1/2.3)*(1-0.000018823528*($A5-$AB$2))*$Y$2)/$Z$2,0)*$Z$2</f>
        <v>148</v>
      </c>
      <c r="U5" s="56" t="n">
        <f aca="false">ROUND((((($AA$2+273.15)/(U$2+273.15)))^(1/2.3)*(1-0.000018823528*($A5-$AB$2))*$Y$2)/$Z$2,0)*$Z$2</f>
        <v>148</v>
      </c>
      <c r="V5" s="57" t="n">
        <f aca="false">ROUND((((($AA$2+273.15)/(V$2+273.15)))^(1/2.3)*(1-0.000018823528*($A5-$AB$2))*$Y$2)/$Z$2,0)*$Z$2</f>
        <v>146</v>
      </c>
      <c r="W5" s="25" t="n">
        <f aca="false">A5</f>
        <v>2800</v>
      </c>
      <c r="X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row>
    <row r="6" customFormat="false" ht="13.5" hidden="false" customHeight="true" outlineLevel="0" collapsed="false">
      <c r="A6" s="54" t="n">
        <v>2700</v>
      </c>
      <c r="B6" s="55" t="n">
        <f aca="false">ROUND((((($AA$2+273.15)/(B$2+273.15)))^(1/2.3)*(1-0.000018823528*($A6-$AB$2))*$Y$2)/$Z$2,0)*$Z$2</f>
        <v>172</v>
      </c>
      <c r="C6" s="56" t="n">
        <f aca="false">ROUND((((($AA$2+273.15)/(C$2+273.15)))^(1/2.3)*(1-0.000018823528*($A6-$AB$2))*$Y$2)/$Z$2,0)*$Z$2</f>
        <v>170</v>
      </c>
      <c r="D6" s="56" t="n">
        <f aca="false">ROUND((((($AA$2+273.15)/(D$2+273.15)))^(1/2.3)*(1-0.000018823528*($A6-$AB$2))*$Y$2)/$Z$2,0)*$Z$2</f>
        <v>168</v>
      </c>
      <c r="E6" s="56" t="n">
        <f aca="false">ROUND((((($AA$2+273.15)/(E$2+273.15)))^(1/2.3)*(1-0.000018823528*($A6-$AB$2))*$Y$2)/$Z$2,0)*$Z$2</f>
        <v>168</v>
      </c>
      <c r="F6" s="56" t="n">
        <f aca="false">ROUND((((($AA$2+273.15)/(F$2+273.15)))^(1/2.3)*(1-0.000018823528*($A6-$AB$2))*$Y$2)/$Z$2,0)*$Z$2</f>
        <v>166</v>
      </c>
      <c r="G6" s="56" t="n">
        <f aca="false">ROUND((((($AA$2+273.15)/(G$2+273.15)))^(1/2.3)*(1-0.000018823528*($A6-$AB$2))*$Y$2)/$Z$2,0)*$Z$2</f>
        <v>164</v>
      </c>
      <c r="H6" s="56" t="n">
        <f aca="false">ROUND((((($AA$2+273.15)/(H$2+273.15)))^(1/2.3)*(1-0.000018823528*($A6-$AB$2))*$Y$2)/$Z$2,0)*$Z$2</f>
        <v>162</v>
      </c>
      <c r="I6" s="56" t="n">
        <f aca="false">ROUND((((($AA$2+273.15)/(I$2+273.15)))^(1/2.3)*(1-0.000018823528*($A6-$AB$2))*$Y$2)/$Z$2,0)*$Z$2</f>
        <v>162</v>
      </c>
      <c r="J6" s="56" t="n">
        <f aca="false">ROUND((((($AA$2+273.15)/(J$2+273.15)))^(1/2.3)*(1-0.000018823528*($A6-$AB$2))*$Y$2)/$Z$2,0)*$Z$2</f>
        <v>160</v>
      </c>
      <c r="K6" s="56" t="n">
        <f aca="false">ROUND((((($AA$2+273.15)/(K$2+273.15)))^(1/2.3)*(1-0.000018823528*($A6-$AB$2))*$Y$2)/$Z$2,0)*$Z$2</f>
        <v>158</v>
      </c>
      <c r="L6" s="56" t="n">
        <f aca="false">ROUND((((($AA$2+273.15)/(L$2+273.15)))^(1/2.3)*(1-0.000018823528*($A6-$AB$2))*$Y$2)/$Z$2,0)*$Z$2</f>
        <v>158</v>
      </c>
      <c r="M6" s="56" t="n">
        <f aca="false">ROUND((((($AA$2+273.15)/(M$2+273.15)))^(1/2.3)*(1-0.000018823528*($A6-$AB$2))*$Y$2)/$Z$2,0)*$Z$2</f>
        <v>156</v>
      </c>
      <c r="N6" s="56" t="n">
        <f aca="false">ROUND((((($AA$2+273.15)/(N$2+273.15)))^(1/2.3)*(1-0.000018823528*($A6-$AB$2))*$Y$2)/$Z$2,0)*$Z$2</f>
        <v>156</v>
      </c>
      <c r="O6" s="56" t="n">
        <f aca="false">ROUND((((($AA$2+273.15)/(O$2+273.15)))^(1/2.3)*(1-0.000018823528*($A6-$AB$2))*$Y$2)/$Z$2,0)*$Z$2</f>
        <v>154</v>
      </c>
      <c r="P6" s="56" t="n">
        <f aca="false">ROUND((((($AA$2+273.15)/(P$2+273.15)))^(1/2.3)*(1-0.000018823528*($A6-$AB$2))*$Y$2)/$Z$2,0)*$Z$2</f>
        <v>152</v>
      </c>
      <c r="Q6" s="56" t="n">
        <f aca="false">ROUND((((($AA$2+273.15)/(Q$2+273.15)))^(1/2.3)*(1-0.000018823528*($A6-$AB$2))*$Y$2)/$Z$2,0)*$Z$2</f>
        <v>152</v>
      </c>
      <c r="R6" s="56" t="n">
        <f aca="false">ROUND((((($AA$2+273.15)/(R$2+273.15)))^(1/2.3)*(1-0.000018823528*($A6-$AB$2))*$Y$2)/$Z$2,0)*$Z$2</f>
        <v>150</v>
      </c>
      <c r="S6" s="56" t="n">
        <f aca="false">ROUND((((($AA$2+273.15)/(S$2+273.15)))^(1/2.3)*(1-0.000018823528*($A6-$AB$2))*$Y$2)/$Z$2,0)*$Z$2</f>
        <v>150</v>
      </c>
      <c r="T6" s="56" t="n">
        <f aca="false">ROUND((((($AA$2+273.15)/(T$2+273.15)))^(1/2.3)*(1-0.000018823528*($A6-$AB$2))*$Y$2)/$Z$2,0)*$Z$2</f>
        <v>148</v>
      </c>
      <c r="U6" s="56" t="n">
        <f aca="false">ROUND((((($AA$2+273.15)/(U$2+273.15)))^(1/2.3)*(1-0.000018823528*($A6-$AB$2))*$Y$2)/$Z$2,0)*$Z$2</f>
        <v>148</v>
      </c>
      <c r="V6" s="57" t="n">
        <f aca="false">ROUND((((($AA$2+273.15)/(V$2+273.15)))^(1/2.3)*(1-0.000018823528*($A6-$AB$2))*$Y$2)/$Z$2,0)*$Z$2</f>
        <v>146</v>
      </c>
      <c r="W6" s="25" t="n">
        <f aca="false">A6</f>
        <v>2700</v>
      </c>
      <c r="X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row>
    <row r="7" customFormat="false" ht="13.5" hidden="false" customHeight="true" outlineLevel="0" collapsed="false">
      <c r="A7" s="54" t="n">
        <v>2600</v>
      </c>
      <c r="B7" s="55" t="n">
        <f aca="false">ROUND((((($AA$2+273.15)/(B$2+273.15)))^(1/2.3)*(1-0.000018823528*($A7-$AB$2))*$Y$2)/$Z$2,0)*$Z$2</f>
        <v>172</v>
      </c>
      <c r="C7" s="56" t="n">
        <f aca="false">ROUND((((($AA$2+273.15)/(C$2+273.15)))^(1/2.3)*(1-0.000018823528*($A7-$AB$2))*$Y$2)/$Z$2,0)*$Z$2</f>
        <v>170</v>
      </c>
      <c r="D7" s="56" t="n">
        <f aca="false">ROUND((((($AA$2+273.15)/(D$2+273.15)))^(1/2.3)*(1-0.000018823528*($A7-$AB$2))*$Y$2)/$Z$2,0)*$Z$2</f>
        <v>170</v>
      </c>
      <c r="E7" s="56" t="n">
        <f aca="false">ROUND((((($AA$2+273.15)/(E$2+273.15)))^(1/2.3)*(1-0.000018823528*($A7-$AB$2))*$Y$2)/$Z$2,0)*$Z$2</f>
        <v>168</v>
      </c>
      <c r="F7" s="56" t="n">
        <f aca="false">ROUND((((($AA$2+273.15)/(F$2+273.15)))^(1/2.3)*(1-0.000018823528*($A7-$AB$2))*$Y$2)/$Z$2,0)*$Z$2</f>
        <v>166</v>
      </c>
      <c r="G7" s="56" t="n">
        <f aca="false">ROUND((((($AA$2+273.15)/(G$2+273.15)))^(1/2.3)*(1-0.000018823528*($A7-$AB$2))*$Y$2)/$Z$2,0)*$Z$2</f>
        <v>164</v>
      </c>
      <c r="H7" s="56" t="n">
        <f aca="false">ROUND((((($AA$2+273.15)/(H$2+273.15)))^(1/2.3)*(1-0.000018823528*($A7-$AB$2))*$Y$2)/$Z$2,0)*$Z$2</f>
        <v>164</v>
      </c>
      <c r="I7" s="56" t="n">
        <f aca="false">ROUND((((($AA$2+273.15)/(I$2+273.15)))^(1/2.3)*(1-0.000018823528*($A7-$AB$2))*$Y$2)/$Z$2,0)*$Z$2</f>
        <v>162</v>
      </c>
      <c r="J7" s="56" t="n">
        <f aca="false">ROUND((((($AA$2+273.15)/(J$2+273.15)))^(1/2.3)*(1-0.000018823528*($A7-$AB$2))*$Y$2)/$Z$2,0)*$Z$2</f>
        <v>160</v>
      </c>
      <c r="K7" s="56" t="n">
        <f aca="false">ROUND((((($AA$2+273.15)/(K$2+273.15)))^(1/2.3)*(1-0.000018823528*($A7-$AB$2))*$Y$2)/$Z$2,0)*$Z$2</f>
        <v>160</v>
      </c>
      <c r="L7" s="56" t="n">
        <f aca="false">ROUND((((($AA$2+273.15)/(L$2+273.15)))^(1/2.3)*(1-0.000018823528*($A7-$AB$2))*$Y$2)/$Z$2,0)*$Z$2</f>
        <v>158</v>
      </c>
      <c r="M7" s="56" t="n">
        <f aca="false">ROUND((((($AA$2+273.15)/(M$2+273.15)))^(1/2.3)*(1-0.000018823528*($A7-$AB$2))*$Y$2)/$Z$2,0)*$Z$2</f>
        <v>156</v>
      </c>
      <c r="N7" s="56" t="n">
        <f aca="false">ROUND((((($AA$2+273.15)/(N$2+273.15)))^(1/2.3)*(1-0.000018823528*($A7-$AB$2))*$Y$2)/$Z$2,0)*$Z$2</f>
        <v>156</v>
      </c>
      <c r="O7" s="56" t="n">
        <f aca="false">ROUND((((($AA$2+273.15)/(O$2+273.15)))^(1/2.3)*(1-0.000018823528*($A7-$AB$2))*$Y$2)/$Z$2,0)*$Z$2</f>
        <v>154</v>
      </c>
      <c r="P7" s="56" t="n">
        <f aca="false">ROUND((((($AA$2+273.15)/(P$2+273.15)))^(1/2.3)*(1-0.000018823528*($A7-$AB$2))*$Y$2)/$Z$2,0)*$Z$2</f>
        <v>154</v>
      </c>
      <c r="Q7" s="56" t="n">
        <f aca="false">ROUND((((($AA$2+273.15)/(Q$2+273.15)))^(1/2.3)*(1-0.000018823528*($A7-$AB$2))*$Y$2)/$Z$2,0)*$Z$2</f>
        <v>152</v>
      </c>
      <c r="R7" s="56" t="n">
        <f aca="false">ROUND((((($AA$2+273.15)/(R$2+273.15)))^(1/2.3)*(1-0.000018823528*($A7-$AB$2))*$Y$2)/$Z$2,0)*$Z$2</f>
        <v>150</v>
      </c>
      <c r="S7" s="56" t="n">
        <f aca="false">ROUND((((($AA$2+273.15)/(S$2+273.15)))^(1/2.3)*(1-0.000018823528*($A7-$AB$2))*$Y$2)/$Z$2,0)*$Z$2</f>
        <v>150</v>
      </c>
      <c r="T7" s="56" t="n">
        <f aca="false">ROUND((((($AA$2+273.15)/(T$2+273.15)))^(1/2.3)*(1-0.000018823528*($A7-$AB$2))*$Y$2)/$Z$2,0)*$Z$2</f>
        <v>148</v>
      </c>
      <c r="U7" s="56" t="n">
        <f aca="false">ROUND((((($AA$2+273.15)/(U$2+273.15)))^(1/2.3)*(1-0.000018823528*($A7-$AB$2))*$Y$2)/$Z$2,0)*$Z$2</f>
        <v>148</v>
      </c>
      <c r="V7" s="57" t="n">
        <f aca="false">ROUND((((($AA$2+273.15)/(V$2+273.15)))^(1/2.3)*(1-0.000018823528*($A7-$AB$2))*$Y$2)/$Z$2,0)*$Z$2</f>
        <v>146</v>
      </c>
      <c r="W7" s="25" t="n">
        <f aca="false">A7</f>
        <v>2600</v>
      </c>
      <c r="X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row>
    <row r="8" customFormat="false" ht="13.5" hidden="false" customHeight="true" outlineLevel="0" collapsed="false">
      <c r="A8" s="54" t="n">
        <v>2500</v>
      </c>
      <c r="B8" s="55" t="n">
        <f aca="false">ROUND((((($AA$2+273.15)/(B$2+273.15)))^(1/2.3)*(1-0.000018823528*($A8-$AB$2))*$Y$2)/$Z$2,0)*$Z$2</f>
        <v>172</v>
      </c>
      <c r="C8" s="56" t="n">
        <f aca="false">ROUND((((($AA$2+273.15)/(C$2+273.15)))^(1/2.3)*(1-0.000018823528*($A8-$AB$2))*$Y$2)/$Z$2,0)*$Z$2</f>
        <v>172</v>
      </c>
      <c r="D8" s="56" t="n">
        <f aca="false">ROUND((((($AA$2+273.15)/(D$2+273.15)))^(1/2.3)*(1-0.000018823528*($A8-$AB$2))*$Y$2)/$Z$2,0)*$Z$2</f>
        <v>170</v>
      </c>
      <c r="E8" s="56" t="n">
        <f aca="false">ROUND((((($AA$2+273.15)/(E$2+273.15)))^(1/2.3)*(1-0.000018823528*($A8-$AB$2))*$Y$2)/$Z$2,0)*$Z$2</f>
        <v>168</v>
      </c>
      <c r="F8" s="56" t="n">
        <f aca="false">ROUND((((($AA$2+273.15)/(F$2+273.15)))^(1/2.3)*(1-0.000018823528*($A8-$AB$2))*$Y$2)/$Z$2,0)*$Z$2</f>
        <v>166</v>
      </c>
      <c r="G8" s="56" t="n">
        <f aca="false">ROUND((((($AA$2+273.15)/(G$2+273.15)))^(1/2.3)*(1-0.000018823528*($A8-$AB$2))*$Y$2)/$Z$2,0)*$Z$2</f>
        <v>164</v>
      </c>
      <c r="H8" s="56" t="n">
        <f aca="false">ROUND((((($AA$2+273.15)/(H$2+273.15)))^(1/2.3)*(1-0.000018823528*($A8-$AB$2))*$Y$2)/$Z$2,0)*$Z$2</f>
        <v>164</v>
      </c>
      <c r="I8" s="56" t="n">
        <f aca="false">ROUND((((($AA$2+273.15)/(I$2+273.15)))^(1/2.3)*(1-0.000018823528*($A8-$AB$2))*$Y$2)/$Z$2,0)*$Z$2</f>
        <v>162</v>
      </c>
      <c r="J8" s="56" t="n">
        <f aca="false">ROUND((((($AA$2+273.15)/(J$2+273.15)))^(1/2.3)*(1-0.000018823528*($A8-$AB$2))*$Y$2)/$Z$2,0)*$Z$2</f>
        <v>160</v>
      </c>
      <c r="K8" s="56" t="n">
        <f aca="false">ROUND((((($AA$2+273.15)/(K$2+273.15)))^(1/2.3)*(1-0.000018823528*($A8-$AB$2))*$Y$2)/$Z$2,0)*$Z$2</f>
        <v>160</v>
      </c>
      <c r="L8" s="56" t="n">
        <f aca="false">ROUND((((($AA$2+273.15)/(L$2+273.15)))^(1/2.3)*(1-0.000018823528*($A8-$AB$2))*$Y$2)/$Z$2,0)*$Z$2</f>
        <v>158</v>
      </c>
      <c r="M8" s="56" t="n">
        <f aca="false">ROUND((((($AA$2+273.15)/(M$2+273.15)))^(1/2.3)*(1-0.000018823528*($A8-$AB$2))*$Y$2)/$Z$2,0)*$Z$2</f>
        <v>156</v>
      </c>
      <c r="N8" s="56" t="n">
        <f aca="false">ROUND((((($AA$2+273.15)/(N$2+273.15)))^(1/2.3)*(1-0.000018823528*($A8-$AB$2))*$Y$2)/$Z$2,0)*$Z$2</f>
        <v>156</v>
      </c>
      <c r="O8" s="56" t="n">
        <f aca="false">ROUND((((($AA$2+273.15)/(O$2+273.15)))^(1/2.3)*(1-0.000018823528*($A8-$AB$2))*$Y$2)/$Z$2,0)*$Z$2</f>
        <v>154</v>
      </c>
      <c r="P8" s="56" t="n">
        <f aca="false">ROUND((((($AA$2+273.15)/(P$2+273.15)))^(1/2.3)*(1-0.000018823528*($A8-$AB$2))*$Y$2)/$Z$2,0)*$Z$2</f>
        <v>154</v>
      </c>
      <c r="Q8" s="56" t="n">
        <f aca="false">ROUND((((($AA$2+273.15)/(Q$2+273.15)))^(1/2.3)*(1-0.000018823528*($A8-$AB$2))*$Y$2)/$Z$2,0)*$Z$2</f>
        <v>152</v>
      </c>
      <c r="R8" s="56" t="n">
        <f aca="false">ROUND((((($AA$2+273.15)/(R$2+273.15)))^(1/2.3)*(1-0.000018823528*($A8-$AB$2))*$Y$2)/$Z$2,0)*$Z$2</f>
        <v>152</v>
      </c>
      <c r="S8" s="56" t="n">
        <f aca="false">ROUND((((($AA$2+273.15)/(S$2+273.15)))^(1/2.3)*(1-0.000018823528*($A8-$AB$2))*$Y$2)/$Z$2,0)*$Z$2</f>
        <v>150</v>
      </c>
      <c r="T8" s="56" t="n">
        <f aca="false">ROUND((((($AA$2+273.15)/(T$2+273.15)))^(1/2.3)*(1-0.000018823528*($A8-$AB$2))*$Y$2)/$Z$2,0)*$Z$2</f>
        <v>150</v>
      </c>
      <c r="U8" s="56" t="n">
        <f aca="false">ROUND((((($AA$2+273.15)/(U$2+273.15)))^(1/2.3)*(1-0.000018823528*($A8-$AB$2))*$Y$2)/$Z$2,0)*$Z$2</f>
        <v>148</v>
      </c>
      <c r="V8" s="57" t="n">
        <f aca="false">ROUND((((($AA$2+273.15)/(V$2+273.15)))^(1/2.3)*(1-0.000018823528*($A8-$AB$2))*$Y$2)/$Z$2,0)*$Z$2</f>
        <v>148</v>
      </c>
      <c r="W8" s="25" t="n">
        <f aca="false">A8</f>
        <v>2500</v>
      </c>
      <c r="X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row>
    <row r="9" customFormat="false" ht="13.5" hidden="false" customHeight="true" outlineLevel="0" collapsed="false">
      <c r="A9" s="54" t="n">
        <v>2400</v>
      </c>
      <c r="B9" s="55" t="n">
        <f aca="false">ROUND((((($AA$2+273.15)/(B$2+273.15)))^(1/2.3)*(1-0.000018823528*($A9-$AB$2))*$Y$2)/$Z$2,0)*$Z$2</f>
        <v>174</v>
      </c>
      <c r="C9" s="56" t="n">
        <f aca="false">ROUND((((($AA$2+273.15)/(C$2+273.15)))^(1/2.3)*(1-0.000018823528*($A9-$AB$2))*$Y$2)/$Z$2,0)*$Z$2</f>
        <v>172</v>
      </c>
      <c r="D9" s="56" t="n">
        <f aca="false">ROUND((((($AA$2+273.15)/(D$2+273.15)))^(1/2.3)*(1-0.000018823528*($A9-$AB$2))*$Y$2)/$Z$2,0)*$Z$2</f>
        <v>170</v>
      </c>
      <c r="E9" s="56" t="n">
        <f aca="false">ROUND((((($AA$2+273.15)/(E$2+273.15)))^(1/2.3)*(1-0.000018823528*($A9-$AB$2))*$Y$2)/$Z$2,0)*$Z$2</f>
        <v>168</v>
      </c>
      <c r="F9" s="56" t="n">
        <f aca="false">ROUND((((($AA$2+273.15)/(F$2+273.15)))^(1/2.3)*(1-0.000018823528*($A9-$AB$2))*$Y$2)/$Z$2,0)*$Z$2</f>
        <v>166</v>
      </c>
      <c r="G9" s="56" t="n">
        <f aca="false">ROUND((((($AA$2+273.15)/(G$2+273.15)))^(1/2.3)*(1-0.000018823528*($A9-$AB$2))*$Y$2)/$Z$2,0)*$Z$2</f>
        <v>166</v>
      </c>
      <c r="H9" s="56" t="n">
        <f aca="false">ROUND((((($AA$2+273.15)/(H$2+273.15)))^(1/2.3)*(1-0.000018823528*($A9-$AB$2))*$Y$2)/$Z$2,0)*$Z$2</f>
        <v>164</v>
      </c>
      <c r="I9" s="56" t="n">
        <f aca="false">ROUND((((($AA$2+273.15)/(I$2+273.15)))^(1/2.3)*(1-0.000018823528*($A9-$AB$2))*$Y$2)/$Z$2,0)*$Z$2</f>
        <v>162</v>
      </c>
      <c r="J9" s="56" t="n">
        <f aca="false">ROUND((((($AA$2+273.15)/(J$2+273.15)))^(1/2.3)*(1-0.000018823528*($A9-$AB$2))*$Y$2)/$Z$2,0)*$Z$2</f>
        <v>162</v>
      </c>
      <c r="K9" s="56" t="n">
        <f aca="false">ROUND((((($AA$2+273.15)/(K$2+273.15)))^(1/2.3)*(1-0.000018823528*($A9-$AB$2))*$Y$2)/$Z$2,0)*$Z$2</f>
        <v>160</v>
      </c>
      <c r="L9" s="56" t="n">
        <f aca="false">ROUND((((($AA$2+273.15)/(L$2+273.15)))^(1/2.3)*(1-0.000018823528*($A9-$AB$2))*$Y$2)/$Z$2,0)*$Z$2</f>
        <v>158</v>
      </c>
      <c r="M9" s="56" t="n">
        <f aca="false">ROUND((((($AA$2+273.15)/(M$2+273.15)))^(1/2.3)*(1-0.000018823528*($A9-$AB$2))*$Y$2)/$Z$2,0)*$Z$2</f>
        <v>158</v>
      </c>
      <c r="N9" s="56" t="n">
        <f aca="false">ROUND((((($AA$2+273.15)/(N$2+273.15)))^(1/2.3)*(1-0.000018823528*($A9-$AB$2))*$Y$2)/$Z$2,0)*$Z$2</f>
        <v>156</v>
      </c>
      <c r="O9" s="56" t="n">
        <f aca="false">ROUND((((($AA$2+273.15)/(O$2+273.15)))^(1/2.3)*(1-0.000018823528*($A9-$AB$2))*$Y$2)/$Z$2,0)*$Z$2</f>
        <v>154</v>
      </c>
      <c r="P9" s="56" t="n">
        <f aca="false">ROUND((((($AA$2+273.15)/(P$2+273.15)))^(1/2.3)*(1-0.000018823528*($A9-$AB$2))*$Y$2)/$Z$2,0)*$Z$2</f>
        <v>154</v>
      </c>
      <c r="Q9" s="56" t="n">
        <f aca="false">ROUND((((($AA$2+273.15)/(Q$2+273.15)))^(1/2.3)*(1-0.000018823528*($A9-$AB$2))*$Y$2)/$Z$2,0)*$Z$2</f>
        <v>152</v>
      </c>
      <c r="R9" s="56" t="n">
        <f aca="false">ROUND((((($AA$2+273.15)/(R$2+273.15)))^(1/2.3)*(1-0.000018823528*($A9-$AB$2))*$Y$2)/$Z$2,0)*$Z$2</f>
        <v>152</v>
      </c>
      <c r="S9" s="56" t="n">
        <f aca="false">ROUND((((($AA$2+273.15)/(S$2+273.15)))^(1/2.3)*(1-0.000018823528*($A9-$AB$2))*$Y$2)/$Z$2,0)*$Z$2</f>
        <v>150</v>
      </c>
      <c r="T9" s="56" t="n">
        <f aca="false">ROUND((((($AA$2+273.15)/(T$2+273.15)))^(1/2.3)*(1-0.000018823528*($A9-$AB$2))*$Y$2)/$Z$2,0)*$Z$2</f>
        <v>150</v>
      </c>
      <c r="U9" s="56" t="n">
        <f aca="false">ROUND((((($AA$2+273.15)/(U$2+273.15)))^(1/2.3)*(1-0.000018823528*($A9-$AB$2))*$Y$2)/$Z$2,0)*$Z$2</f>
        <v>148</v>
      </c>
      <c r="V9" s="57" t="n">
        <f aca="false">ROUND((((($AA$2+273.15)/(V$2+273.15)))^(1/2.3)*(1-0.000018823528*($A9-$AB$2))*$Y$2)/$Z$2,0)*$Z$2</f>
        <v>148</v>
      </c>
      <c r="W9" s="25" t="n">
        <f aca="false">A9</f>
        <v>2400</v>
      </c>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row>
    <row r="10" customFormat="false" ht="13.5" hidden="false" customHeight="true" outlineLevel="0" collapsed="false">
      <c r="A10" s="54" t="n">
        <v>2300</v>
      </c>
      <c r="B10" s="55" t="n">
        <f aca="false">ROUND((((($AA$2+273.15)/(B$2+273.15)))^(1/2.3)*(1-0.000018823528*($A10-$AB$2))*$Y$2)/$Z$2,0)*$Z$2</f>
        <v>174</v>
      </c>
      <c r="C10" s="56" t="n">
        <f aca="false">ROUND((((($AA$2+273.15)/(C$2+273.15)))^(1/2.3)*(1-0.000018823528*($A10-$AB$2))*$Y$2)/$Z$2,0)*$Z$2</f>
        <v>172</v>
      </c>
      <c r="D10" s="56" t="n">
        <f aca="false">ROUND((((($AA$2+273.15)/(D$2+273.15)))^(1/2.3)*(1-0.000018823528*($A10-$AB$2))*$Y$2)/$Z$2,0)*$Z$2</f>
        <v>170</v>
      </c>
      <c r="E10" s="56" t="n">
        <f aca="false">ROUND((((($AA$2+273.15)/(E$2+273.15)))^(1/2.3)*(1-0.000018823528*($A10-$AB$2))*$Y$2)/$Z$2,0)*$Z$2</f>
        <v>168</v>
      </c>
      <c r="F10" s="56" t="n">
        <f aca="false">ROUND((((($AA$2+273.15)/(F$2+273.15)))^(1/2.3)*(1-0.000018823528*($A10-$AB$2))*$Y$2)/$Z$2,0)*$Z$2</f>
        <v>168</v>
      </c>
      <c r="G10" s="56" t="n">
        <f aca="false">ROUND((((($AA$2+273.15)/(G$2+273.15)))^(1/2.3)*(1-0.000018823528*($A10-$AB$2))*$Y$2)/$Z$2,0)*$Z$2</f>
        <v>166</v>
      </c>
      <c r="H10" s="56" t="n">
        <f aca="false">ROUND((((($AA$2+273.15)/(H$2+273.15)))^(1/2.3)*(1-0.000018823528*($A10-$AB$2))*$Y$2)/$Z$2,0)*$Z$2</f>
        <v>164</v>
      </c>
      <c r="I10" s="56" t="n">
        <f aca="false">ROUND((((($AA$2+273.15)/(I$2+273.15)))^(1/2.3)*(1-0.000018823528*($A10-$AB$2))*$Y$2)/$Z$2,0)*$Z$2</f>
        <v>162</v>
      </c>
      <c r="J10" s="56" t="n">
        <f aca="false">ROUND((((($AA$2+273.15)/(J$2+273.15)))^(1/2.3)*(1-0.000018823528*($A10-$AB$2))*$Y$2)/$Z$2,0)*$Z$2</f>
        <v>162</v>
      </c>
      <c r="K10" s="56" t="n">
        <f aca="false">ROUND((((($AA$2+273.15)/(K$2+273.15)))^(1/2.3)*(1-0.000018823528*($A10-$AB$2))*$Y$2)/$Z$2,0)*$Z$2</f>
        <v>160</v>
      </c>
      <c r="L10" s="56" t="n">
        <f aca="false">ROUND((((($AA$2+273.15)/(L$2+273.15)))^(1/2.3)*(1-0.000018823528*($A10-$AB$2))*$Y$2)/$Z$2,0)*$Z$2</f>
        <v>158</v>
      </c>
      <c r="M10" s="56" t="n">
        <f aca="false">ROUND((((($AA$2+273.15)/(M$2+273.15)))^(1/2.3)*(1-0.000018823528*($A10-$AB$2))*$Y$2)/$Z$2,0)*$Z$2</f>
        <v>158</v>
      </c>
      <c r="N10" s="56" t="n">
        <f aca="false">ROUND((((($AA$2+273.15)/(N$2+273.15)))^(1/2.3)*(1-0.000018823528*($A10-$AB$2))*$Y$2)/$Z$2,0)*$Z$2</f>
        <v>156</v>
      </c>
      <c r="O10" s="56" t="n">
        <f aca="false">ROUND((((($AA$2+273.15)/(O$2+273.15)))^(1/2.3)*(1-0.000018823528*($A10-$AB$2))*$Y$2)/$Z$2,0)*$Z$2</f>
        <v>156</v>
      </c>
      <c r="P10" s="56" t="n">
        <f aca="false">ROUND((((($AA$2+273.15)/(P$2+273.15)))^(1/2.3)*(1-0.000018823528*($A10-$AB$2))*$Y$2)/$Z$2,0)*$Z$2</f>
        <v>154</v>
      </c>
      <c r="Q10" s="56" t="n">
        <f aca="false">ROUND((((($AA$2+273.15)/(Q$2+273.15)))^(1/2.3)*(1-0.000018823528*($A10-$AB$2))*$Y$2)/$Z$2,0)*$Z$2</f>
        <v>152</v>
      </c>
      <c r="R10" s="56" t="n">
        <f aca="false">ROUND((((($AA$2+273.15)/(R$2+273.15)))^(1/2.3)*(1-0.000018823528*($A10-$AB$2))*$Y$2)/$Z$2,0)*$Z$2</f>
        <v>152</v>
      </c>
      <c r="S10" s="56" t="n">
        <f aca="false">ROUND((((($AA$2+273.15)/(S$2+273.15)))^(1/2.3)*(1-0.000018823528*($A10-$AB$2))*$Y$2)/$Z$2,0)*$Z$2</f>
        <v>150</v>
      </c>
      <c r="T10" s="56" t="n">
        <f aca="false">ROUND((((($AA$2+273.15)/(T$2+273.15)))^(1/2.3)*(1-0.000018823528*($A10-$AB$2))*$Y$2)/$Z$2,0)*$Z$2</f>
        <v>150</v>
      </c>
      <c r="U10" s="56" t="n">
        <f aca="false">ROUND((((($AA$2+273.15)/(U$2+273.15)))^(1/2.3)*(1-0.000018823528*($A10-$AB$2))*$Y$2)/$Z$2,0)*$Z$2</f>
        <v>148</v>
      </c>
      <c r="V10" s="57" t="n">
        <f aca="false">ROUND((((($AA$2+273.15)/(V$2+273.15)))^(1/2.3)*(1-0.000018823528*($A10-$AB$2))*$Y$2)/$Z$2,0)*$Z$2</f>
        <v>148</v>
      </c>
      <c r="W10" s="25" t="n">
        <f aca="false">A10</f>
        <v>2300</v>
      </c>
      <c r="X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row>
    <row r="11" customFormat="false" ht="13.5" hidden="false" customHeight="true" outlineLevel="0" collapsed="false">
      <c r="A11" s="54" t="n">
        <v>2200</v>
      </c>
      <c r="B11" s="55" t="n">
        <f aca="false">ROUND((((($AA$2+273.15)/(B$2+273.15)))^(1/2.3)*(1-0.000018823528*($A11-$AB$2))*$Y$2)/$Z$2,0)*$Z$2</f>
        <v>174</v>
      </c>
      <c r="C11" s="56" t="n">
        <f aca="false">ROUND((((($AA$2+273.15)/(C$2+273.15)))^(1/2.3)*(1-0.000018823528*($A11-$AB$2))*$Y$2)/$Z$2,0)*$Z$2</f>
        <v>172</v>
      </c>
      <c r="D11" s="56" t="n">
        <f aca="false">ROUND((((($AA$2+273.15)/(D$2+273.15)))^(1/2.3)*(1-0.000018823528*($A11-$AB$2))*$Y$2)/$Z$2,0)*$Z$2</f>
        <v>170</v>
      </c>
      <c r="E11" s="56" t="n">
        <f aca="false">ROUND((((($AA$2+273.15)/(E$2+273.15)))^(1/2.3)*(1-0.000018823528*($A11-$AB$2))*$Y$2)/$Z$2,0)*$Z$2</f>
        <v>168</v>
      </c>
      <c r="F11" s="56" t="n">
        <f aca="false">ROUND((((($AA$2+273.15)/(F$2+273.15)))^(1/2.3)*(1-0.000018823528*($A11-$AB$2))*$Y$2)/$Z$2,0)*$Z$2</f>
        <v>168</v>
      </c>
      <c r="G11" s="56" t="n">
        <f aca="false">ROUND((((($AA$2+273.15)/(G$2+273.15)))^(1/2.3)*(1-0.000018823528*($A11-$AB$2))*$Y$2)/$Z$2,0)*$Z$2</f>
        <v>166</v>
      </c>
      <c r="H11" s="56" t="n">
        <f aca="false">ROUND((((($AA$2+273.15)/(H$2+273.15)))^(1/2.3)*(1-0.000018823528*($A11-$AB$2))*$Y$2)/$Z$2,0)*$Z$2</f>
        <v>164</v>
      </c>
      <c r="I11" s="56" t="n">
        <f aca="false">ROUND((((($AA$2+273.15)/(I$2+273.15)))^(1/2.3)*(1-0.000018823528*($A11-$AB$2))*$Y$2)/$Z$2,0)*$Z$2</f>
        <v>164</v>
      </c>
      <c r="J11" s="56" t="n">
        <f aca="false">ROUND((((($AA$2+273.15)/(J$2+273.15)))^(1/2.3)*(1-0.000018823528*($A11-$AB$2))*$Y$2)/$Z$2,0)*$Z$2</f>
        <v>162</v>
      </c>
      <c r="K11" s="56" t="n">
        <f aca="false">ROUND((((($AA$2+273.15)/(K$2+273.15)))^(1/2.3)*(1-0.000018823528*($A11-$AB$2))*$Y$2)/$Z$2,0)*$Z$2</f>
        <v>160</v>
      </c>
      <c r="L11" s="56" t="n">
        <f aca="false">ROUND((((($AA$2+273.15)/(L$2+273.15)))^(1/2.3)*(1-0.000018823528*($A11-$AB$2))*$Y$2)/$Z$2,0)*$Z$2</f>
        <v>160</v>
      </c>
      <c r="M11" s="56" t="n">
        <f aca="false">ROUND((((($AA$2+273.15)/(M$2+273.15)))^(1/2.3)*(1-0.000018823528*($A11-$AB$2))*$Y$2)/$Z$2,0)*$Z$2</f>
        <v>158</v>
      </c>
      <c r="N11" s="56" t="n">
        <f aca="false">ROUND((((($AA$2+273.15)/(N$2+273.15)))^(1/2.3)*(1-0.000018823528*($A11-$AB$2))*$Y$2)/$Z$2,0)*$Z$2</f>
        <v>156</v>
      </c>
      <c r="O11" s="56" t="n">
        <f aca="false">ROUND((((($AA$2+273.15)/(O$2+273.15)))^(1/2.3)*(1-0.000018823528*($A11-$AB$2))*$Y$2)/$Z$2,0)*$Z$2</f>
        <v>156</v>
      </c>
      <c r="P11" s="56" t="n">
        <f aca="false">ROUND((((($AA$2+273.15)/(P$2+273.15)))^(1/2.3)*(1-0.000018823528*($A11-$AB$2))*$Y$2)/$Z$2,0)*$Z$2</f>
        <v>154</v>
      </c>
      <c r="Q11" s="56" t="n">
        <f aca="false">ROUND((((($AA$2+273.15)/(Q$2+273.15)))^(1/2.3)*(1-0.000018823528*($A11-$AB$2))*$Y$2)/$Z$2,0)*$Z$2</f>
        <v>154</v>
      </c>
      <c r="R11" s="56" t="n">
        <f aca="false">ROUND((((($AA$2+273.15)/(R$2+273.15)))^(1/2.3)*(1-0.000018823528*($A11-$AB$2))*$Y$2)/$Z$2,0)*$Z$2</f>
        <v>152</v>
      </c>
      <c r="S11" s="56" t="n">
        <f aca="false">ROUND((((($AA$2+273.15)/(S$2+273.15)))^(1/2.3)*(1-0.000018823528*($A11-$AB$2))*$Y$2)/$Z$2,0)*$Z$2</f>
        <v>150</v>
      </c>
      <c r="T11" s="56" t="n">
        <f aca="false">ROUND((((($AA$2+273.15)/(T$2+273.15)))^(1/2.3)*(1-0.000018823528*($A11-$AB$2))*$Y$2)/$Z$2,0)*$Z$2</f>
        <v>150</v>
      </c>
      <c r="U11" s="56" t="n">
        <f aca="false">ROUND((((($AA$2+273.15)/(U$2+273.15)))^(1/2.3)*(1-0.000018823528*($A11-$AB$2))*$Y$2)/$Z$2,0)*$Z$2</f>
        <v>148</v>
      </c>
      <c r="V11" s="57" t="n">
        <f aca="false">ROUND((((($AA$2+273.15)/(V$2+273.15)))^(1/2.3)*(1-0.000018823528*($A11-$AB$2))*$Y$2)/$Z$2,0)*$Z$2</f>
        <v>148</v>
      </c>
      <c r="W11" s="25" t="n">
        <f aca="false">A11</f>
        <v>2200</v>
      </c>
      <c r="X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row>
    <row r="12" customFormat="false" ht="13.5" hidden="false" customHeight="true" outlineLevel="0" collapsed="false">
      <c r="A12" s="54" t="n">
        <v>2100</v>
      </c>
      <c r="B12" s="55" t="n">
        <f aca="false">ROUND((((($AA$2+273.15)/(B$2+273.15)))^(1/2.3)*(1-0.000018823528*($A12-$AB$2))*$Y$2)/$Z$2,0)*$Z$2</f>
        <v>174</v>
      </c>
      <c r="C12" s="56" t="n">
        <f aca="false">ROUND((((($AA$2+273.15)/(C$2+273.15)))^(1/2.3)*(1-0.000018823528*($A12-$AB$2))*$Y$2)/$Z$2,0)*$Z$2</f>
        <v>172</v>
      </c>
      <c r="D12" s="56" t="n">
        <f aca="false">ROUND((((($AA$2+273.15)/(D$2+273.15)))^(1/2.3)*(1-0.000018823528*($A12-$AB$2))*$Y$2)/$Z$2,0)*$Z$2</f>
        <v>170</v>
      </c>
      <c r="E12" s="56" t="n">
        <f aca="false">ROUND((((($AA$2+273.15)/(E$2+273.15)))^(1/2.3)*(1-0.000018823528*($A12-$AB$2))*$Y$2)/$Z$2,0)*$Z$2</f>
        <v>170</v>
      </c>
      <c r="F12" s="56" t="n">
        <f aca="false">ROUND((((($AA$2+273.15)/(F$2+273.15)))^(1/2.3)*(1-0.000018823528*($A12-$AB$2))*$Y$2)/$Z$2,0)*$Z$2</f>
        <v>168</v>
      </c>
      <c r="G12" s="56" t="n">
        <f aca="false">ROUND((((($AA$2+273.15)/(G$2+273.15)))^(1/2.3)*(1-0.000018823528*($A12-$AB$2))*$Y$2)/$Z$2,0)*$Z$2</f>
        <v>166</v>
      </c>
      <c r="H12" s="56" t="n">
        <f aca="false">ROUND((((($AA$2+273.15)/(H$2+273.15)))^(1/2.3)*(1-0.000018823528*($A12-$AB$2))*$Y$2)/$Z$2,0)*$Z$2</f>
        <v>164</v>
      </c>
      <c r="I12" s="56" t="n">
        <f aca="false">ROUND((((($AA$2+273.15)/(I$2+273.15)))^(1/2.3)*(1-0.000018823528*($A12-$AB$2))*$Y$2)/$Z$2,0)*$Z$2</f>
        <v>164</v>
      </c>
      <c r="J12" s="56" t="n">
        <f aca="false">ROUND((((($AA$2+273.15)/(J$2+273.15)))^(1/2.3)*(1-0.000018823528*($A12-$AB$2))*$Y$2)/$Z$2,0)*$Z$2</f>
        <v>162</v>
      </c>
      <c r="K12" s="56" t="n">
        <f aca="false">ROUND((((($AA$2+273.15)/(K$2+273.15)))^(1/2.3)*(1-0.000018823528*($A12-$AB$2))*$Y$2)/$Z$2,0)*$Z$2</f>
        <v>160</v>
      </c>
      <c r="L12" s="56" t="n">
        <f aca="false">ROUND((((($AA$2+273.15)/(L$2+273.15)))^(1/2.3)*(1-0.000018823528*($A12-$AB$2))*$Y$2)/$Z$2,0)*$Z$2</f>
        <v>160</v>
      </c>
      <c r="M12" s="56" t="n">
        <f aca="false">ROUND((((($AA$2+273.15)/(M$2+273.15)))^(1/2.3)*(1-0.000018823528*($A12-$AB$2))*$Y$2)/$Z$2,0)*$Z$2</f>
        <v>158</v>
      </c>
      <c r="N12" s="56" t="n">
        <f aca="false">ROUND((((($AA$2+273.15)/(N$2+273.15)))^(1/2.3)*(1-0.000018823528*($A12-$AB$2))*$Y$2)/$Z$2,0)*$Z$2</f>
        <v>156</v>
      </c>
      <c r="O12" s="56" t="n">
        <f aca="false">ROUND((((($AA$2+273.15)/(O$2+273.15)))^(1/2.3)*(1-0.000018823528*($A12-$AB$2))*$Y$2)/$Z$2,0)*$Z$2</f>
        <v>156</v>
      </c>
      <c r="P12" s="56" t="n">
        <f aca="false">ROUND((((($AA$2+273.15)/(P$2+273.15)))^(1/2.3)*(1-0.000018823528*($A12-$AB$2))*$Y$2)/$Z$2,0)*$Z$2</f>
        <v>154</v>
      </c>
      <c r="Q12" s="56" t="n">
        <f aca="false">ROUND((((($AA$2+273.15)/(Q$2+273.15)))^(1/2.3)*(1-0.000018823528*($A12-$AB$2))*$Y$2)/$Z$2,0)*$Z$2</f>
        <v>154</v>
      </c>
      <c r="R12" s="56" t="n">
        <f aca="false">ROUND((((($AA$2+273.15)/(R$2+273.15)))^(1/2.3)*(1-0.000018823528*($A12-$AB$2))*$Y$2)/$Z$2,0)*$Z$2</f>
        <v>152</v>
      </c>
      <c r="S12" s="56" t="n">
        <f aca="false">ROUND((((($AA$2+273.15)/(S$2+273.15)))^(1/2.3)*(1-0.000018823528*($A12-$AB$2))*$Y$2)/$Z$2,0)*$Z$2</f>
        <v>152</v>
      </c>
      <c r="T12" s="56" t="n">
        <f aca="false">ROUND((((($AA$2+273.15)/(T$2+273.15)))^(1/2.3)*(1-0.000018823528*($A12-$AB$2))*$Y$2)/$Z$2,0)*$Z$2</f>
        <v>150</v>
      </c>
      <c r="U12" s="56" t="n">
        <f aca="false">ROUND((((($AA$2+273.15)/(U$2+273.15)))^(1/2.3)*(1-0.000018823528*($A12-$AB$2))*$Y$2)/$Z$2,0)*$Z$2</f>
        <v>150</v>
      </c>
      <c r="V12" s="57" t="n">
        <f aca="false">ROUND((((($AA$2+273.15)/(V$2+273.15)))^(1/2.3)*(1-0.000018823528*($A12-$AB$2))*$Y$2)/$Z$2,0)*$Z$2</f>
        <v>148</v>
      </c>
      <c r="W12" s="25" t="n">
        <f aca="false">A12</f>
        <v>2100</v>
      </c>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row>
    <row r="13" customFormat="false" ht="13.5" hidden="false" customHeight="true" outlineLevel="0" collapsed="false">
      <c r="A13" s="54" t="n">
        <v>2000</v>
      </c>
      <c r="B13" s="55" t="n">
        <f aca="false">ROUND((((($AA$2+273.15)/(B$2+273.15)))^(1/2.3)*(1-0.000018823528*($A13-$AB$2))*$Y$2)/$Z$2,0)*$Z$2</f>
        <v>174</v>
      </c>
      <c r="C13" s="56" t="n">
        <f aca="false">ROUND((((($AA$2+273.15)/(C$2+273.15)))^(1/2.3)*(1-0.000018823528*($A13-$AB$2))*$Y$2)/$Z$2,0)*$Z$2</f>
        <v>172</v>
      </c>
      <c r="D13" s="56" t="n">
        <f aca="false">ROUND((((($AA$2+273.15)/(D$2+273.15)))^(1/2.3)*(1-0.000018823528*($A13-$AB$2))*$Y$2)/$Z$2,0)*$Z$2</f>
        <v>172</v>
      </c>
      <c r="E13" s="56" t="n">
        <f aca="false">ROUND((((($AA$2+273.15)/(E$2+273.15)))^(1/2.3)*(1-0.000018823528*($A13-$AB$2))*$Y$2)/$Z$2,0)*$Z$2</f>
        <v>170</v>
      </c>
      <c r="F13" s="56" t="n">
        <f aca="false">ROUND((((($AA$2+273.15)/(F$2+273.15)))^(1/2.3)*(1-0.000018823528*($A13-$AB$2))*$Y$2)/$Z$2,0)*$Z$2</f>
        <v>168</v>
      </c>
      <c r="G13" s="56" t="n">
        <f aca="false">ROUND((((($AA$2+273.15)/(G$2+273.15)))^(1/2.3)*(1-0.000018823528*($A13-$AB$2))*$Y$2)/$Z$2,0)*$Z$2</f>
        <v>166</v>
      </c>
      <c r="H13" s="56" t="n">
        <f aca="false">ROUND((((($AA$2+273.15)/(H$2+273.15)))^(1/2.3)*(1-0.000018823528*($A13-$AB$2))*$Y$2)/$Z$2,0)*$Z$2</f>
        <v>166</v>
      </c>
      <c r="I13" s="56" t="n">
        <f aca="false">ROUND((((($AA$2+273.15)/(I$2+273.15)))^(1/2.3)*(1-0.000018823528*($A13-$AB$2))*$Y$2)/$Z$2,0)*$Z$2</f>
        <v>164</v>
      </c>
      <c r="J13" s="56" t="n">
        <f aca="false">ROUND((((($AA$2+273.15)/(J$2+273.15)))^(1/2.3)*(1-0.000018823528*($A13-$AB$2))*$Y$2)/$Z$2,0)*$Z$2</f>
        <v>162</v>
      </c>
      <c r="K13" s="56" t="n">
        <f aca="false">ROUND((((($AA$2+273.15)/(K$2+273.15)))^(1/2.3)*(1-0.000018823528*($A13-$AB$2))*$Y$2)/$Z$2,0)*$Z$2</f>
        <v>162</v>
      </c>
      <c r="L13" s="56" t="n">
        <f aca="false">ROUND((((($AA$2+273.15)/(L$2+273.15)))^(1/2.3)*(1-0.000018823528*($A13-$AB$2))*$Y$2)/$Z$2,0)*$Z$2</f>
        <v>160</v>
      </c>
      <c r="M13" s="56" t="n">
        <f aca="false">ROUND((((($AA$2+273.15)/(M$2+273.15)))^(1/2.3)*(1-0.000018823528*($A13-$AB$2))*$Y$2)/$Z$2,0)*$Z$2</f>
        <v>158</v>
      </c>
      <c r="N13" s="56" t="n">
        <f aca="false">ROUND((((($AA$2+273.15)/(N$2+273.15)))^(1/2.3)*(1-0.000018823528*($A13-$AB$2))*$Y$2)/$Z$2,0)*$Z$2</f>
        <v>158</v>
      </c>
      <c r="O13" s="56" t="n">
        <f aca="false">ROUND((((($AA$2+273.15)/(O$2+273.15)))^(1/2.3)*(1-0.000018823528*($A13-$AB$2))*$Y$2)/$Z$2,0)*$Z$2</f>
        <v>156</v>
      </c>
      <c r="P13" s="56" t="n">
        <f aca="false">ROUND((((($AA$2+273.15)/(P$2+273.15)))^(1/2.3)*(1-0.000018823528*($A13-$AB$2))*$Y$2)/$Z$2,0)*$Z$2</f>
        <v>154</v>
      </c>
      <c r="Q13" s="56" t="n">
        <f aca="false">ROUND((((($AA$2+273.15)/(Q$2+273.15)))^(1/2.3)*(1-0.000018823528*($A13-$AB$2))*$Y$2)/$Z$2,0)*$Z$2</f>
        <v>154</v>
      </c>
      <c r="R13" s="56" t="n">
        <f aca="false">ROUND((((($AA$2+273.15)/(R$2+273.15)))^(1/2.3)*(1-0.000018823528*($A13-$AB$2))*$Y$2)/$Z$2,0)*$Z$2</f>
        <v>152</v>
      </c>
      <c r="S13" s="56" t="n">
        <f aca="false">ROUND((((($AA$2+273.15)/(S$2+273.15)))^(1/2.3)*(1-0.000018823528*($A13-$AB$2))*$Y$2)/$Z$2,0)*$Z$2</f>
        <v>152</v>
      </c>
      <c r="T13" s="56" t="n">
        <f aca="false">ROUND((((($AA$2+273.15)/(T$2+273.15)))^(1/2.3)*(1-0.000018823528*($A13-$AB$2))*$Y$2)/$Z$2,0)*$Z$2</f>
        <v>150</v>
      </c>
      <c r="U13" s="56" t="n">
        <f aca="false">ROUND((((($AA$2+273.15)/(U$2+273.15)))^(1/2.3)*(1-0.000018823528*($A13-$AB$2))*$Y$2)/$Z$2,0)*$Z$2</f>
        <v>150</v>
      </c>
      <c r="V13" s="57" t="n">
        <f aca="false">ROUND((((($AA$2+273.15)/(V$2+273.15)))^(1/2.3)*(1-0.000018823528*($A13-$AB$2))*$Y$2)/$Z$2,0)*$Z$2</f>
        <v>148</v>
      </c>
      <c r="W13" s="25" t="n">
        <f aca="false">A13</f>
        <v>2000</v>
      </c>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row>
    <row r="14" customFormat="false" ht="13.5" hidden="false" customHeight="true" outlineLevel="0" collapsed="false">
      <c r="A14" s="54" t="n">
        <v>1900</v>
      </c>
      <c r="B14" s="55" t="n">
        <f aca="false">ROUND((((($AA$2+273.15)/(B$2+273.15)))^(1/2.3)*(1-0.000018823528*($A14-$AB$2))*$Y$2)/$Z$2,0)*$Z$2</f>
        <v>174</v>
      </c>
      <c r="C14" s="56" t="n">
        <f aca="false">ROUND((((($AA$2+273.15)/(C$2+273.15)))^(1/2.3)*(1-0.000018823528*($A14-$AB$2))*$Y$2)/$Z$2,0)*$Z$2</f>
        <v>174</v>
      </c>
      <c r="D14" s="56" t="n">
        <f aca="false">ROUND((((($AA$2+273.15)/(D$2+273.15)))^(1/2.3)*(1-0.000018823528*($A14-$AB$2))*$Y$2)/$Z$2,0)*$Z$2</f>
        <v>172</v>
      </c>
      <c r="E14" s="56" t="n">
        <f aca="false">ROUND((((($AA$2+273.15)/(E$2+273.15)))^(1/2.3)*(1-0.000018823528*($A14-$AB$2))*$Y$2)/$Z$2,0)*$Z$2</f>
        <v>170</v>
      </c>
      <c r="F14" s="56" t="n">
        <f aca="false">ROUND((((($AA$2+273.15)/(F$2+273.15)))^(1/2.3)*(1-0.000018823528*($A14-$AB$2))*$Y$2)/$Z$2,0)*$Z$2</f>
        <v>168</v>
      </c>
      <c r="G14" s="56" t="n">
        <f aca="false">ROUND((((($AA$2+273.15)/(G$2+273.15)))^(1/2.3)*(1-0.000018823528*($A14-$AB$2))*$Y$2)/$Z$2,0)*$Z$2</f>
        <v>166</v>
      </c>
      <c r="H14" s="56" t="n">
        <f aca="false">ROUND((((($AA$2+273.15)/(H$2+273.15)))^(1/2.3)*(1-0.000018823528*($A14-$AB$2))*$Y$2)/$Z$2,0)*$Z$2</f>
        <v>166</v>
      </c>
      <c r="I14" s="56" t="n">
        <f aca="false">ROUND((((($AA$2+273.15)/(I$2+273.15)))^(1/2.3)*(1-0.000018823528*($A14-$AB$2))*$Y$2)/$Z$2,0)*$Z$2</f>
        <v>164</v>
      </c>
      <c r="J14" s="56" t="n">
        <f aca="false">ROUND((((($AA$2+273.15)/(J$2+273.15)))^(1/2.3)*(1-0.000018823528*($A14-$AB$2))*$Y$2)/$Z$2,0)*$Z$2</f>
        <v>162</v>
      </c>
      <c r="K14" s="56" t="n">
        <f aca="false">ROUND((((($AA$2+273.15)/(K$2+273.15)))^(1/2.3)*(1-0.000018823528*($A14-$AB$2))*$Y$2)/$Z$2,0)*$Z$2</f>
        <v>162</v>
      </c>
      <c r="L14" s="56" t="n">
        <f aca="false">ROUND((((($AA$2+273.15)/(L$2+273.15)))^(1/2.3)*(1-0.000018823528*($A14-$AB$2))*$Y$2)/$Z$2,0)*$Z$2</f>
        <v>160</v>
      </c>
      <c r="M14" s="56" t="n">
        <f aca="false">ROUND((((($AA$2+273.15)/(M$2+273.15)))^(1/2.3)*(1-0.000018823528*($A14-$AB$2))*$Y$2)/$Z$2,0)*$Z$2</f>
        <v>158</v>
      </c>
      <c r="N14" s="56" t="n">
        <f aca="false">ROUND((((($AA$2+273.15)/(N$2+273.15)))^(1/2.3)*(1-0.000018823528*($A14-$AB$2))*$Y$2)/$Z$2,0)*$Z$2</f>
        <v>158</v>
      </c>
      <c r="O14" s="56" t="n">
        <f aca="false">ROUND((((($AA$2+273.15)/(O$2+273.15)))^(1/2.3)*(1-0.000018823528*($A14-$AB$2))*$Y$2)/$Z$2,0)*$Z$2</f>
        <v>156</v>
      </c>
      <c r="P14" s="56" t="n">
        <f aca="false">ROUND((((($AA$2+273.15)/(P$2+273.15)))^(1/2.3)*(1-0.000018823528*($A14-$AB$2))*$Y$2)/$Z$2,0)*$Z$2</f>
        <v>156</v>
      </c>
      <c r="Q14" s="56" t="n">
        <f aca="false">ROUND((((($AA$2+273.15)/(Q$2+273.15)))^(1/2.3)*(1-0.000018823528*($A14-$AB$2))*$Y$2)/$Z$2,0)*$Z$2</f>
        <v>154</v>
      </c>
      <c r="R14" s="56" t="n">
        <f aca="false">ROUND((((($AA$2+273.15)/(R$2+273.15)))^(1/2.3)*(1-0.000018823528*($A14-$AB$2))*$Y$2)/$Z$2,0)*$Z$2</f>
        <v>152</v>
      </c>
      <c r="S14" s="56" t="n">
        <f aca="false">ROUND((((($AA$2+273.15)/(S$2+273.15)))^(1/2.3)*(1-0.000018823528*($A14-$AB$2))*$Y$2)/$Z$2,0)*$Z$2</f>
        <v>152</v>
      </c>
      <c r="T14" s="56" t="n">
        <f aca="false">ROUND((((($AA$2+273.15)/(T$2+273.15)))^(1/2.3)*(1-0.000018823528*($A14-$AB$2))*$Y$2)/$Z$2,0)*$Z$2</f>
        <v>150</v>
      </c>
      <c r="U14" s="56" t="n">
        <f aca="false">ROUND((((($AA$2+273.15)/(U$2+273.15)))^(1/2.3)*(1-0.000018823528*($A14-$AB$2))*$Y$2)/$Z$2,0)*$Z$2</f>
        <v>150</v>
      </c>
      <c r="V14" s="57" t="n">
        <f aca="false">ROUND((((($AA$2+273.15)/(V$2+273.15)))^(1/2.3)*(1-0.000018823528*($A14-$AB$2))*$Y$2)/$Z$2,0)*$Z$2</f>
        <v>148</v>
      </c>
      <c r="W14" s="25" t="n">
        <f aca="false">A14</f>
        <v>1900</v>
      </c>
      <c r="X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customFormat="false" ht="13.5" hidden="false" customHeight="true" outlineLevel="0" collapsed="false">
      <c r="A15" s="54" t="n">
        <v>1800</v>
      </c>
      <c r="B15" s="55" t="n">
        <f aca="false">ROUND((((($AA$2+273.15)/(B$2+273.15)))^(1/2.3)*(1-0.000018823528*($A15-$AB$2))*$Y$2)/$Z$2,0)*$Z$2</f>
        <v>176</v>
      </c>
      <c r="C15" s="56" t="n">
        <f aca="false">ROUND((((($AA$2+273.15)/(C$2+273.15)))^(1/2.3)*(1-0.000018823528*($A15-$AB$2))*$Y$2)/$Z$2,0)*$Z$2</f>
        <v>174</v>
      </c>
      <c r="D15" s="56" t="n">
        <f aca="false">ROUND((((($AA$2+273.15)/(D$2+273.15)))^(1/2.3)*(1-0.000018823528*($A15-$AB$2))*$Y$2)/$Z$2,0)*$Z$2</f>
        <v>172</v>
      </c>
      <c r="E15" s="56" t="n">
        <f aca="false">ROUND((((($AA$2+273.15)/(E$2+273.15)))^(1/2.3)*(1-0.000018823528*($A15-$AB$2))*$Y$2)/$Z$2,0)*$Z$2</f>
        <v>170</v>
      </c>
      <c r="F15" s="56" t="n">
        <f aca="false">ROUND((((($AA$2+273.15)/(F$2+273.15)))^(1/2.3)*(1-0.000018823528*($A15-$AB$2))*$Y$2)/$Z$2,0)*$Z$2</f>
        <v>168</v>
      </c>
      <c r="G15" s="56" t="n">
        <f aca="false">ROUND((((($AA$2+273.15)/(G$2+273.15)))^(1/2.3)*(1-0.000018823528*($A15-$AB$2))*$Y$2)/$Z$2,0)*$Z$2</f>
        <v>168</v>
      </c>
      <c r="H15" s="56" t="n">
        <f aca="false">ROUND((((($AA$2+273.15)/(H$2+273.15)))^(1/2.3)*(1-0.000018823528*($A15-$AB$2))*$Y$2)/$Z$2,0)*$Z$2</f>
        <v>166</v>
      </c>
      <c r="I15" s="56" t="n">
        <f aca="false">ROUND((((($AA$2+273.15)/(I$2+273.15)))^(1/2.3)*(1-0.000018823528*($A15-$AB$2))*$Y$2)/$Z$2,0)*$Z$2</f>
        <v>164</v>
      </c>
      <c r="J15" s="56" t="n">
        <f aca="false">ROUND((((($AA$2+273.15)/(J$2+273.15)))^(1/2.3)*(1-0.000018823528*($A15-$AB$2))*$Y$2)/$Z$2,0)*$Z$2</f>
        <v>162</v>
      </c>
      <c r="K15" s="56" t="n">
        <f aca="false">ROUND((((($AA$2+273.15)/(K$2+273.15)))^(1/2.3)*(1-0.000018823528*($A15-$AB$2))*$Y$2)/$Z$2,0)*$Z$2</f>
        <v>162</v>
      </c>
      <c r="L15" s="56" t="n">
        <f aca="false">ROUND((((($AA$2+273.15)/(L$2+273.15)))^(1/2.3)*(1-0.000018823528*($A15-$AB$2))*$Y$2)/$Z$2,0)*$Z$2</f>
        <v>160</v>
      </c>
      <c r="M15" s="56" t="n">
        <f aca="false">ROUND((((($AA$2+273.15)/(M$2+273.15)))^(1/2.3)*(1-0.000018823528*($A15-$AB$2))*$Y$2)/$Z$2,0)*$Z$2</f>
        <v>160</v>
      </c>
      <c r="N15" s="56" t="n">
        <f aca="false">ROUND((((($AA$2+273.15)/(N$2+273.15)))^(1/2.3)*(1-0.000018823528*($A15-$AB$2))*$Y$2)/$Z$2,0)*$Z$2</f>
        <v>158</v>
      </c>
      <c r="O15" s="56" t="n">
        <f aca="false">ROUND((((($AA$2+273.15)/(O$2+273.15)))^(1/2.3)*(1-0.000018823528*($A15-$AB$2))*$Y$2)/$Z$2,0)*$Z$2</f>
        <v>156</v>
      </c>
      <c r="P15" s="56" t="n">
        <f aca="false">ROUND((((($AA$2+273.15)/(P$2+273.15)))^(1/2.3)*(1-0.000018823528*($A15-$AB$2))*$Y$2)/$Z$2,0)*$Z$2</f>
        <v>156</v>
      </c>
      <c r="Q15" s="56" t="n">
        <f aca="false">ROUND((((($AA$2+273.15)/(Q$2+273.15)))^(1/2.3)*(1-0.000018823528*($A15-$AB$2))*$Y$2)/$Z$2,0)*$Z$2</f>
        <v>154</v>
      </c>
      <c r="R15" s="56" t="n">
        <f aca="false">ROUND((((($AA$2+273.15)/(R$2+273.15)))^(1/2.3)*(1-0.000018823528*($A15-$AB$2))*$Y$2)/$Z$2,0)*$Z$2</f>
        <v>154</v>
      </c>
      <c r="S15" s="56" t="n">
        <f aca="false">ROUND((((($AA$2+273.15)/(S$2+273.15)))^(1/2.3)*(1-0.000018823528*($A15-$AB$2))*$Y$2)/$Z$2,0)*$Z$2</f>
        <v>152</v>
      </c>
      <c r="T15" s="56" t="n">
        <f aca="false">ROUND((((($AA$2+273.15)/(T$2+273.15)))^(1/2.3)*(1-0.000018823528*($A15-$AB$2))*$Y$2)/$Z$2,0)*$Z$2</f>
        <v>152</v>
      </c>
      <c r="U15" s="56" t="n">
        <f aca="false">ROUND((((($AA$2+273.15)/(U$2+273.15)))^(1/2.3)*(1-0.000018823528*($A15-$AB$2))*$Y$2)/$Z$2,0)*$Z$2</f>
        <v>150</v>
      </c>
      <c r="V15" s="57" t="n">
        <f aca="false">ROUND((((($AA$2+273.15)/(V$2+273.15)))^(1/2.3)*(1-0.000018823528*($A15-$AB$2))*$Y$2)/$Z$2,0)*$Z$2</f>
        <v>150</v>
      </c>
      <c r="W15" s="25" t="n">
        <f aca="false">A15</f>
        <v>1800</v>
      </c>
      <c r="X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row>
    <row r="16" customFormat="false" ht="13.5" hidden="false" customHeight="true" outlineLevel="0" collapsed="false">
      <c r="A16" s="54" t="n">
        <v>1700</v>
      </c>
      <c r="B16" s="55" t="n">
        <f aca="false">ROUND((((($AA$2+273.15)/(B$2+273.15)))^(1/2.3)*(1-0.000018823528*($A16-$AB$2))*$Y$2)/$Z$2,0)*$Z$2</f>
        <v>176</v>
      </c>
      <c r="C16" s="56" t="n">
        <f aca="false">ROUND((((($AA$2+273.15)/(C$2+273.15)))^(1/2.3)*(1-0.000018823528*($A16-$AB$2))*$Y$2)/$Z$2,0)*$Z$2</f>
        <v>174</v>
      </c>
      <c r="D16" s="56" t="n">
        <f aca="false">ROUND((((($AA$2+273.15)/(D$2+273.15)))^(1/2.3)*(1-0.000018823528*($A16-$AB$2))*$Y$2)/$Z$2,0)*$Z$2</f>
        <v>172</v>
      </c>
      <c r="E16" s="56" t="n">
        <f aca="false">ROUND((((($AA$2+273.15)/(E$2+273.15)))^(1/2.3)*(1-0.000018823528*($A16-$AB$2))*$Y$2)/$Z$2,0)*$Z$2</f>
        <v>170</v>
      </c>
      <c r="F16" s="56" t="n">
        <f aca="false">ROUND((((($AA$2+273.15)/(F$2+273.15)))^(1/2.3)*(1-0.000018823528*($A16-$AB$2))*$Y$2)/$Z$2,0)*$Z$2</f>
        <v>168</v>
      </c>
      <c r="G16" s="56" t="n">
        <f aca="false">ROUND((((($AA$2+273.15)/(G$2+273.15)))^(1/2.3)*(1-0.000018823528*($A16-$AB$2))*$Y$2)/$Z$2,0)*$Z$2</f>
        <v>168</v>
      </c>
      <c r="H16" s="56" t="n">
        <f aca="false">ROUND((((($AA$2+273.15)/(H$2+273.15)))^(1/2.3)*(1-0.000018823528*($A16-$AB$2))*$Y$2)/$Z$2,0)*$Z$2</f>
        <v>166</v>
      </c>
      <c r="I16" s="56" t="n">
        <f aca="false">ROUND((((($AA$2+273.15)/(I$2+273.15)))^(1/2.3)*(1-0.000018823528*($A16-$AB$2))*$Y$2)/$Z$2,0)*$Z$2</f>
        <v>164</v>
      </c>
      <c r="J16" s="56" t="n">
        <f aca="false">ROUND((((($AA$2+273.15)/(J$2+273.15)))^(1/2.3)*(1-0.000018823528*($A16-$AB$2))*$Y$2)/$Z$2,0)*$Z$2</f>
        <v>164</v>
      </c>
      <c r="K16" s="56" t="n">
        <f aca="false">ROUND((((($AA$2+273.15)/(K$2+273.15)))^(1/2.3)*(1-0.000018823528*($A16-$AB$2))*$Y$2)/$Z$2,0)*$Z$2</f>
        <v>162</v>
      </c>
      <c r="L16" s="56" t="n">
        <f aca="false">ROUND((((($AA$2+273.15)/(L$2+273.15)))^(1/2.3)*(1-0.000018823528*($A16-$AB$2))*$Y$2)/$Z$2,0)*$Z$2</f>
        <v>160</v>
      </c>
      <c r="M16" s="56" t="n">
        <f aca="false">ROUND((((($AA$2+273.15)/(M$2+273.15)))^(1/2.3)*(1-0.000018823528*($A16-$AB$2))*$Y$2)/$Z$2,0)*$Z$2</f>
        <v>160</v>
      </c>
      <c r="N16" s="56" t="n">
        <f aca="false">ROUND((((($AA$2+273.15)/(N$2+273.15)))^(1/2.3)*(1-0.000018823528*($A16-$AB$2))*$Y$2)/$Z$2,0)*$Z$2</f>
        <v>158</v>
      </c>
      <c r="O16" s="56" t="n">
        <f aca="false">ROUND((((($AA$2+273.15)/(O$2+273.15)))^(1/2.3)*(1-0.000018823528*($A16-$AB$2))*$Y$2)/$Z$2,0)*$Z$2</f>
        <v>156</v>
      </c>
      <c r="P16" s="56" t="n">
        <f aca="false">ROUND((((($AA$2+273.15)/(P$2+273.15)))^(1/2.3)*(1-0.000018823528*($A16-$AB$2))*$Y$2)/$Z$2,0)*$Z$2</f>
        <v>156</v>
      </c>
      <c r="Q16" s="56" t="n">
        <f aca="false">ROUND((((($AA$2+273.15)/(Q$2+273.15)))^(1/2.3)*(1-0.000018823528*($A16-$AB$2))*$Y$2)/$Z$2,0)*$Z$2</f>
        <v>154</v>
      </c>
      <c r="R16" s="56" t="n">
        <f aca="false">ROUND((((($AA$2+273.15)/(R$2+273.15)))^(1/2.3)*(1-0.000018823528*($A16-$AB$2))*$Y$2)/$Z$2,0)*$Z$2</f>
        <v>154</v>
      </c>
      <c r="S16" s="56" t="n">
        <f aca="false">ROUND((((($AA$2+273.15)/(S$2+273.15)))^(1/2.3)*(1-0.000018823528*($A16-$AB$2))*$Y$2)/$Z$2,0)*$Z$2</f>
        <v>152</v>
      </c>
      <c r="T16" s="56" t="n">
        <f aca="false">ROUND((((($AA$2+273.15)/(T$2+273.15)))^(1/2.3)*(1-0.000018823528*($A16-$AB$2))*$Y$2)/$Z$2,0)*$Z$2</f>
        <v>152</v>
      </c>
      <c r="U16" s="56" t="n">
        <f aca="false">ROUND((((($AA$2+273.15)/(U$2+273.15)))^(1/2.3)*(1-0.000018823528*($A16-$AB$2))*$Y$2)/$Z$2,0)*$Z$2</f>
        <v>150</v>
      </c>
      <c r="V16" s="57" t="n">
        <f aca="false">ROUND((((($AA$2+273.15)/(V$2+273.15)))^(1/2.3)*(1-0.000018823528*($A16-$AB$2))*$Y$2)/$Z$2,0)*$Z$2</f>
        <v>150</v>
      </c>
      <c r="W16" s="25" t="n">
        <f aca="false">A16</f>
        <v>1700</v>
      </c>
      <c r="X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row>
    <row r="17" customFormat="false" ht="13.5" hidden="false" customHeight="true" outlineLevel="0" collapsed="false">
      <c r="A17" s="54" t="n">
        <v>1600</v>
      </c>
      <c r="B17" s="55" t="n">
        <f aca="false">ROUND((((($AA$2+273.15)/(B$2+273.15)))^(1/2.3)*(1-0.000018823528*($A17-$AB$2))*$Y$2)/$Z$2,0)*$Z$2</f>
        <v>176</v>
      </c>
      <c r="C17" s="56" t="n">
        <f aca="false">ROUND((((($AA$2+273.15)/(C$2+273.15)))^(1/2.3)*(1-0.000018823528*($A17-$AB$2))*$Y$2)/$Z$2,0)*$Z$2</f>
        <v>174</v>
      </c>
      <c r="D17" s="56" t="n">
        <f aca="false">ROUND((((($AA$2+273.15)/(D$2+273.15)))^(1/2.3)*(1-0.000018823528*($A17-$AB$2))*$Y$2)/$Z$2,0)*$Z$2</f>
        <v>172</v>
      </c>
      <c r="E17" s="56" t="n">
        <f aca="false">ROUND((((($AA$2+273.15)/(E$2+273.15)))^(1/2.3)*(1-0.000018823528*($A17-$AB$2))*$Y$2)/$Z$2,0)*$Z$2</f>
        <v>170</v>
      </c>
      <c r="F17" s="56" t="n">
        <f aca="false">ROUND((((($AA$2+273.15)/(F$2+273.15)))^(1/2.3)*(1-0.000018823528*($A17-$AB$2))*$Y$2)/$Z$2,0)*$Z$2</f>
        <v>170</v>
      </c>
      <c r="G17" s="56" t="n">
        <f aca="false">ROUND((((($AA$2+273.15)/(G$2+273.15)))^(1/2.3)*(1-0.000018823528*($A17-$AB$2))*$Y$2)/$Z$2,0)*$Z$2</f>
        <v>168</v>
      </c>
      <c r="H17" s="56" t="n">
        <f aca="false">ROUND((((($AA$2+273.15)/(H$2+273.15)))^(1/2.3)*(1-0.000018823528*($A17-$AB$2))*$Y$2)/$Z$2,0)*$Z$2</f>
        <v>166</v>
      </c>
      <c r="I17" s="56" t="n">
        <f aca="false">ROUND((((($AA$2+273.15)/(I$2+273.15)))^(1/2.3)*(1-0.000018823528*($A17-$AB$2))*$Y$2)/$Z$2,0)*$Z$2</f>
        <v>164</v>
      </c>
      <c r="J17" s="56" t="n">
        <f aca="false">ROUND((((($AA$2+273.15)/(J$2+273.15)))^(1/2.3)*(1-0.000018823528*($A17-$AB$2))*$Y$2)/$Z$2,0)*$Z$2</f>
        <v>164</v>
      </c>
      <c r="K17" s="56" t="n">
        <f aca="false">ROUND((((($AA$2+273.15)/(K$2+273.15)))^(1/2.3)*(1-0.000018823528*($A17-$AB$2))*$Y$2)/$Z$2,0)*$Z$2</f>
        <v>162</v>
      </c>
      <c r="L17" s="56" t="n">
        <f aca="false">ROUND((((($AA$2+273.15)/(L$2+273.15)))^(1/2.3)*(1-0.000018823528*($A17-$AB$2))*$Y$2)/$Z$2,0)*$Z$2</f>
        <v>160</v>
      </c>
      <c r="M17" s="56" t="n">
        <f aca="false">ROUND((((($AA$2+273.15)/(M$2+273.15)))^(1/2.3)*(1-0.000018823528*($A17-$AB$2))*$Y$2)/$Z$2,0)*$Z$2</f>
        <v>160</v>
      </c>
      <c r="N17" s="56" t="n">
        <f aca="false">ROUND((((($AA$2+273.15)/(N$2+273.15)))^(1/2.3)*(1-0.000018823528*($A17-$AB$2))*$Y$2)/$Z$2,0)*$Z$2</f>
        <v>158</v>
      </c>
      <c r="O17" s="56" t="n">
        <f aca="false">ROUND((((($AA$2+273.15)/(O$2+273.15)))^(1/2.3)*(1-0.000018823528*($A17-$AB$2))*$Y$2)/$Z$2,0)*$Z$2</f>
        <v>158</v>
      </c>
      <c r="P17" s="56" t="n">
        <f aca="false">ROUND((((($AA$2+273.15)/(P$2+273.15)))^(1/2.3)*(1-0.000018823528*($A17-$AB$2))*$Y$2)/$Z$2,0)*$Z$2</f>
        <v>156</v>
      </c>
      <c r="Q17" s="56" t="n">
        <f aca="false">ROUND((((($AA$2+273.15)/(Q$2+273.15)))^(1/2.3)*(1-0.000018823528*($A17-$AB$2))*$Y$2)/$Z$2,0)*$Z$2</f>
        <v>154</v>
      </c>
      <c r="R17" s="56" t="n">
        <f aca="false">ROUND((((($AA$2+273.15)/(R$2+273.15)))^(1/2.3)*(1-0.000018823528*($A17-$AB$2))*$Y$2)/$Z$2,0)*$Z$2</f>
        <v>154</v>
      </c>
      <c r="S17" s="56" t="n">
        <f aca="false">ROUND((((($AA$2+273.15)/(S$2+273.15)))^(1/2.3)*(1-0.000018823528*($A17-$AB$2))*$Y$2)/$Z$2,0)*$Z$2</f>
        <v>152</v>
      </c>
      <c r="T17" s="56" t="n">
        <f aca="false">ROUND((((($AA$2+273.15)/(T$2+273.15)))^(1/2.3)*(1-0.000018823528*($A17-$AB$2))*$Y$2)/$Z$2,0)*$Z$2</f>
        <v>152</v>
      </c>
      <c r="U17" s="56" t="n">
        <f aca="false">ROUND((((($AA$2+273.15)/(U$2+273.15)))^(1/2.3)*(1-0.000018823528*($A17-$AB$2))*$Y$2)/$Z$2,0)*$Z$2</f>
        <v>150</v>
      </c>
      <c r="V17" s="57" t="n">
        <f aca="false">ROUND((((($AA$2+273.15)/(V$2+273.15)))^(1/2.3)*(1-0.000018823528*($A17-$AB$2))*$Y$2)/$Z$2,0)*$Z$2</f>
        <v>150</v>
      </c>
      <c r="W17" s="25" t="n">
        <f aca="false">A17</f>
        <v>1600</v>
      </c>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row>
    <row r="18" customFormat="false" ht="13.5" hidden="false" customHeight="true" outlineLevel="0" collapsed="false">
      <c r="A18" s="54" t="n">
        <v>1500</v>
      </c>
      <c r="B18" s="55" t="n">
        <f aca="false">ROUND((((($AA$2+273.15)/(B$2+273.15)))^(1/2.3)*(1-0.000018823528*($A18-$AB$2))*$Y$2)/$Z$2,0)*$Z$2</f>
        <v>176</v>
      </c>
      <c r="C18" s="56" t="n">
        <f aca="false">ROUND((((($AA$2+273.15)/(C$2+273.15)))^(1/2.3)*(1-0.000018823528*($A18-$AB$2))*$Y$2)/$Z$2,0)*$Z$2</f>
        <v>174</v>
      </c>
      <c r="D18" s="56" t="n">
        <f aca="false">ROUND((((($AA$2+273.15)/(D$2+273.15)))^(1/2.3)*(1-0.000018823528*($A18-$AB$2))*$Y$2)/$Z$2,0)*$Z$2</f>
        <v>172</v>
      </c>
      <c r="E18" s="56" t="n">
        <f aca="false">ROUND((((($AA$2+273.15)/(E$2+273.15)))^(1/2.3)*(1-0.000018823528*($A18-$AB$2))*$Y$2)/$Z$2,0)*$Z$2</f>
        <v>172</v>
      </c>
      <c r="F18" s="56" t="n">
        <f aca="false">ROUND((((($AA$2+273.15)/(F$2+273.15)))^(1/2.3)*(1-0.000018823528*($A18-$AB$2))*$Y$2)/$Z$2,0)*$Z$2</f>
        <v>170</v>
      </c>
      <c r="G18" s="56" t="n">
        <f aca="false">ROUND((((($AA$2+273.15)/(G$2+273.15)))^(1/2.3)*(1-0.000018823528*($A18-$AB$2))*$Y$2)/$Z$2,0)*$Z$2</f>
        <v>168</v>
      </c>
      <c r="H18" s="56" t="n">
        <f aca="false">ROUND((((($AA$2+273.15)/(H$2+273.15)))^(1/2.3)*(1-0.000018823528*($A18-$AB$2))*$Y$2)/$Z$2,0)*$Z$2</f>
        <v>166</v>
      </c>
      <c r="I18" s="56" t="n">
        <f aca="false">ROUND((((($AA$2+273.15)/(I$2+273.15)))^(1/2.3)*(1-0.000018823528*($A18-$AB$2))*$Y$2)/$Z$2,0)*$Z$2</f>
        <v>166</v>
      </c>
      <c r="J18" s="56" t="n">
        <f aca="false">ROUND((((($AA$2+273.15)/(J$2+273.15)))^(1/2.3)*(1-0.000018823528*($A18-$AB$2))*$Y$2)/$Z$2,0)*$Z$2</f>
        <v>164</v>
      </c>
      <c r="K18" s="56" t="n">
        <f aca="false">ROUND((((($AA$2+273.15)/(K$2+273.15)))^(1/2.3)*(1-0.000018823528*($A18-$AB$2))*$Y$2)/$Z$2,0)*$Z$2</f>
        <v>162</v>
      </c>
      <c r="L18" s="56" t="n">
        <f aca="false">ROUND((((($AA$2+273.15)/(L$2+273.15)))^(1/2.3)*(1-0.000018823528*($A18-$AB$2))*$Y$2)/$Z$2,0)*$Z$2</f>
        <v>162</v>
      </c>
      <c r="M18" s="56" t="n">
        <f aca="false">ROUND((((($AA$2+273.15)/(M$2+273.15)))^(1/2.3)*(1-0.000018823528*($A18-$AB$2))*$Y$2)/$Z$2,0)*$Z$2</f>
        <v>160</v>
      </c>
      <c r="N18" s="56" t="n">
        <f aca="false">ROUND((((($AA$2+273.15)/(N$2+273.15)))^(1/2.3)*(1-0.000018823528*($A18-$AB$2))*$Y$2)/$Z$2,0)*$Z$2</f>
        <v>158</v>
      </c>
      <c r="O18" s="56" t="n">
        <f aca="false">ROUND((((($AA$2+273.15)/(O$2+273.15)))^(1/2.3)*(1-0.000018823528*($A18-$AB$2))*$Y$2)/$Z$2,0)*$Z$2</f>
        <v>158</v>
      </c>
      <c r="P18" s="56" t="n">
        <f aca="false">ROUND((((($AA$2+273.15)/(P$2+273.15)))^(1/2.3)*(1-0.000018823528*($A18-$AB$2))*$Y$2)/$Z$2,0)*$Z$2</f>
        <v>156</v>
      </c>
      <c r="Q18" s="56" t="n">
        <f aca="false">ROUND((((($AA$2+273.15)/(Q$2+273.15)))^(1/2.3)*(1-0.000018823528*($A18-$AB$2))*$Y$2)/$Z$2,0)*$Z$2</f>
        <v>156</v>
      </c>
      <c r="R18" s="56" t="n">
        <f aca="false">ROUND((((($AA$2+273.15)/(R$2+273.15)))^(1/2.3)*(1-0.000018823528*($A18-$AB$2))*$Y$2)/$Z$2,0)*$Z$2</f>
        <v>154</v>
      </c>
      <c r="S18" s="56" t="n">
        <f aca="false">ROUND((((($AA$2+273.15)/(S$2+273.15)))^(1/2.3)*(1-0.000018823528*($A18-$AB$2))*$Y$2)/$Z$2,0)*$Z$2</f>
        <v>154</v>
      </c>
      <c r="T18" s="56" t="n">
        <f aca="false">ROUND((((($AA$2+273.15)/(T$2+273.15)))^(1/2.3)*(1-0.000018823528*($A18-$AB$2))*$Y$2)/$Z$2,0)*$Z$2</f>
        <v>152</v>
      </c>
      <c r="U18" s="56" t="n">
        <f aca="false">ROUND((((($AA$2+273.15)/(U$2+273.15)))^(1/2.3)*(1-0.000018823528*($A18-$AB$2))*$Y$2)/$Z$2,0)*$Z$2</f>
        <v>150</v>
      </c>
      <c r="V18" s="57" t="n">
        <f aca="false">ROUND((((($AA$2+273.15)/(V$2+273.15)))^(1/2.3)*(1-0.000018823528*($A18-$AB$2))*$Y$2)/$Z$2,0)*$Z$2</f>
        <v>150</v>
      </c>
      <c r="W18" s="25" t="n">
        <f aca="false">A18</f>
        <v>1500</v>
      </c>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row>
    <row r="19" customFormat="false" ht="13.5" hidden="false" customHeight="true" outlineLevel="0" collapsed="false">
      <c r="A19" s="54" t="n">
        <v>1400</v>
      </c>
      <c r="B19" s="55" t="n">
        <f aca="false">ROUND((((($AA$2+273.15)/(B$2+273.15)))^(1/2.3)*(1-0.000018823528*($A19-$AB$2))*$Y$2)/$Z$2,0)*$Z$2</f>
        <v>176</v>
      </c>
      <c r="C19" s="56" t="n">
        <f aca="false">ROUND((((($AA$2+273.15)/(C$2+273.15)))^(1/2.3)*(1-0.000018823528*($A19-$AB$2))*$Y$2)/$Z$2,0)*$Z$2</f>
        <v>174</v>
      </c>
      <c r="D19" s="56" t="n">
        <f aca="false">ROUND((((($AA$2+273.15)/(D$2+273.15)))^(1/2.3)*(1-0.000018823528*($A19-$AB$2))*$Y$2)/$Z$2,0)*$Z$2</f>
        <v>174</v>
      </c>
      <c r="E19" s="56" t="n">
        <f aca="false">ROUND((((($AA$2+273.15)/(E$2+273.15)))^(1/2.3)*(1-0.000018823528*($A19-$AB$2))*$Y$2)/$Z$2,0)*$Z$2</f>
        <v>172</v>
      </c>
      <c r="F19" s="56" t="n">
        <f aca="false">ROUND((((($AA$2+273.15)/(F$2+273.15)))^(1/2.3)*(1-0.000018823528*($A19-$AB$2))*$Y$2)/$Z$2,0)*$Z$2</f>
        <v>170</v>
      </c>
      <c r="G19" s="56" t="n">
        <f aca="false">ROUND((((($AA$2+273.15)/(G$2+273.15)))^(1/2.3)*(1-0.000018823528*($A19-$AB$2))*$Y$2)/$Z$2,0)*$Z$2</f>
        <v>168</v>
      </c>
      <c r="H19" s="56" t="n">
        <f aca="false">ROUND((((($AA$2+273.15)/(H$2+273.15)))^(1/2.3)*(1-0.000018823528*($A19-$AB$2))*$Y$2)/$Z$2,0)*$Z$2</f>
        <v>168</v>
      </c>
      <c r="I19" s="56" t="n">
        <f aca="false">ROUND((((($AA$2+273.15)/(I$2+273.15)))^(1/2.3)*(1-0.000018823528*($A19-$AB$2))*$Y$2)/$Z$2,0)*$Z$2</f>
        <v>166</v>
      </c>
      <c r="J19" s="56" t="n">
        <f aca="false">ROUND((((($AA$2+273.15)/(J$2+273.15)))^(1/2.3)*(1-0.000018823528*($A19-$AB$2))*$Y$2)/$Z$2,0)*$Z$2</f>
        <v>164</v>
      </c>
      <c r="K19" s="56" t="n">
        <f aca="false">ROUND((((($AA$2+273.15)/(K$2+273.15)))^(1/2.3)*(1-0.000018823528*($A19-$AB$2))*$Y$2)/$Z$2,0)*$Z$2</f>
        <v>162</v>
      </c>
      <c r="L19" s="56" t="n">
        <f aca="false">ROUND((((($AA$2+273.15)/(L$2+273.15)))^(1/2.3)*(1-0.000018823528*($A19-$AB$2))*$Y$2)/$Z$2,0)*$Z$2</f>
        <v>162</v>
      </c>
      <c r="M19" s="56" t="n">
        <f aca="false">ROUND((((($AA$2+273.15)/(M$2+273.15)))^(1/2.3)*(1-0.000018823528*($A19-$AB$2))*$Y$2)/$Z$2,0)*$Z$2</f>
        <v>160</v>
      </c>
      <c r="N19" s="56" t="n">
        <f aca="false">ROUND((((($AA$2+273.15)/(N$2+273.15)))^(1/2.3)*(1-0.000018823528*($A19-$AB$2))*$Y$2)/$Z$2,0)*$Z$2</f>
        <v>160</v>
      </c>
      <c r="O19" s="56" t="n">
        <f aca="false">ROUND((((($AA$2+273.15)/(O$2+273.15)))^(1/2.3)*(1-0.000018823528*($A19-$AB$2))*$Y$2)/$Z$2,0)*$Z$2</f>
        <v>158</v>
      </c>
      <c r="P19" s="56" t="n">
        <f aca="false">ROUND((((($AA$2+273.15)/(P$2+273.15)))^(1/2.3)*(1-0.000018823528*($A19-$AB$2))*$Y$2)/$Z$2,0)*$Z$2</f>
        <v>156</v>
      </c>
      <c r="Q19" s="56" t="n">
        <f aca="false">ROUND((((($AA$2+273.15)/(Q$2+273.15)))^(1/2.3)*(1-0.000018823528*($A19-$AB$2))*$Y$2)/$Z$2,0)*$Z$2</f>
        <v>156</v>
      </c>
      <c r="R19" s="56" t="n">
        <f aca="false">ROUND((((($AA$2+273.15)/(R$2+273.15)))^(1/2.3)*(1-0.000018823528*($A19-$AB$2))*$Y$2)/$Z$2,0)*$Z$2</f>
        <v>154</v>
      </c>
      <c r="S19" s="56" t="n">
        <f aca="false">ROUND((((($AA$2+273.15)/(S$2+273.15)))^(1/2.3)*(1-0.000018823528*($A19-$AB$2))*$Y$2)/$Z$2,0)*$Z$2</f>
        <v>154</v>
      </c>
      <c r="T19" s="56" t="n">
        <f aca="false">ROUND((((($AA$2+273.15)/(T$2+273.15)))^(1/2.3)*(1-0.000018823528*($A19-$AB$2))*$Y$2)/$Z$2,0)*$Z$2</f>
        <v>152</v>
      </c>
      <c r="U19" s="56" t="n">
        <f aca="false">ROUND((((($AA$2+273.15)/(U$2+273.15)))^(1/2.3)*(1-0.000018823528*($A19-$AB$2))*$Y$2)/$Z$2,0)*$Z$2</f>
        <v>152</v>
      </c>
      <c r="V19" s="57" t="n">
        <f aca="false">ROUND((((($AA$2+273.15)/(V$2+273.15)))^(1/2.3)*(1-0.000018823528*($A19-$AB$2))*$Y$2)/$Z$2,0)*$Z$2</f>
        <v>150</v>
      </c>
      <c r="W19" s="25" t="n">
        <f aca="false">A19</f>
        <v>1400</v>
      </c>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row>
    <row r="20" customFormat="false" ht="13.5" hidden="false" customHeight="true" outlineLevel="0" collapsed="false">
      <c r="A20" s="54" t="n">
        <v>1300</v>
      </c>
      <c r="B20" s="55" t="n">
        <f aca="false">ROUND((((($AA$2+273.15)/(B$2+273.15)))^(1/2.3)*(1-0.000018823528*($A20-$AB$2))*$Y$2)/$Z$2,0)*$Z$2</f>
        <v>176</v>
      </c>
      <c r="C20" s="56" t="n">
        <f aca="false">ROUND((((($AA$2+273.15)/(C$2+273.15)))^(1/2.3)*(1-0.000018823528*($A20-$AB$2))*$Y$2)/$Z$2,0)*$Z$2</f>
        <v>176</v>
      </c>
      <c r="D20" s="56" t="n">
        <f aca="false">ROUND((((($AA$2+273.15)/(D$2+273.15)))^(1/2.3)*(1-0.000018823528*($A20-$AB$2))*$Y$2)/$Z$2,0)*$Z$2</f>
        <v>174</v>
      </c>
      <c r="E20" s="56" t="n">
        <f aca="false">ROUND((((($AA$2+273.15)/(E$2+273.15)))^(1/2.3)*(1-0.000018823528*($A20-$AB$2))*$Y$2)/$Z$2,0)*$Z$2</f>
        <v>172</v>
      </c>
      <c r="F20" s="56" t="n">
        <f aca="false">ROUND((((($AA$2+273.15)/(F$2+273.15)))^(1/2.3)*(1-0.000018823528*($A20-$AB$2))*$Y$2)/$Z$2,0)*$Z$2</f>
        <v>170</v>
      </c>
      <c r="G20" s="56" t="n">
        <f aca="false">ROUND((((($AA$2+273.15)/(G$2+273.15)))^(1/2.3)*(1-0.000018823528*($A20-$AB$2))*$Y$2)/$Z$2,0)*$Z$2</f>
        <v>168</v>
      </c>
      <c r="H20" s="56" t="n">
        <f aca="false">ROUND((((($AA$2+273.15)/(H$2+273.15)))^(1/2.3)*(1-0.000018823528*($A20-$AB$2))*$Y$2)/$Z$2,0)*$Z$2</f>
        <v>168</v>
      </c>
      <c r="I20" s="56" t="n">
        <f aca="false">ROUND((((($AA$2+273.15)/(I$2+273.15)))^(1/2.3)*(1-0.000018823528*($A20-$AB$2))*$Y$2)/$Z$2,0)*$Z$2</f>
        <v>166</v>
      </c>
      <c r="J20" s="56" t="n">
        <f aca="false">ROUND((((($AA$2+273.15)/(J$2+273.15)))^(1/2.3)*(1-0.000018823528*($A20-$AB$2))*$Y$2)/$Z$2,0)*$Z$2</f>
        <v>164</v>
      </c>
      <c r="K20" s="56" t="n">
        <f aca="false">ROUND((((($AA$2+273.15)/(K$2+273.15)))^(1/2.3)*(1-0.000018823528*($A20-$AB$2))*$Y$2)/$Z$2,0)*$Z$2</f>
        <v>164</v>
      </c>
      <c r="L20" s="56" t="n">
        <f aca="false">ROUND((((($AA$2+273.15)/(L$2+273.15)))^(1/2.3)*(1-0.000018823528*($A20-$AB$2))*$Y$2)/$Z$2,0)*$Z$2</f>
        <v>162</v>
      </c>
      <c r="M20" s="56" t="n">
        <f aca="false">ROUND((((($AA$2+273.15)/(M$2+273.15)))^(1/2.3)*(1-0.000018823528*($A20-$AB$2))*$Y$2)/$Z$2,0)*$Z$2</f>
        <v>160</v>
      </c>
      <c r="N20" s="56" t="n">
        <f aca="false">ROUND((((($AA$2+273.15)/(N$2+273.15)))^(1/2.3)*(1-0.000018823528*($A20-$AB$2))*$Y$2)/$Z$2,0)*$Z$2</f>
        <v>160</v>
      </c>
      <c r="O20" s="56" t="n">
        <f aca="false">ROUND((((($AA$2+273.15)/(O$2+273.15)))^(1/2.3)*(1-0.000018823528*($A20-$AB$2))*$Y$2)/$Z$2,0)*$Z$2</f>
        <v>158</v>
      </c>
      <c r="P20" s="56" t="n">
        <f aca="false">ROUND((((($AA$2+273.15)/(P$2+273.15)))^(1/2.3)*(1-0.000018823528*($A20-$AB$2))*$Y$2)/$Z$2,0)*$Z$2</f>
        <v>156</v>
      </c>
      <c r="Q20" s="56" t="n">
        <f aca="false">ROUND((((($AA$2+273.15)/(Q$2+273.15)))^(1/2.3)*(1-0.000018823528*($A20-$AB$2))*$Y$2)/$Z$2,0)*$Z$2</f>
        <v>156</v>
      </c>
      <c r="R20" s="56" t="n">
        <f aca="false">ROUND((((($AA$2+273.15)/(R$2+273.15)))^(1/2.3)*(1-0.000018823528*($A20-$AB$2))*$Y$2)/$Z$2,0)*$Z$2</f>
        <v>154</v>
      </c>
      <c r="S20" s="56" t="n">
        <f aca="false">ROUND((((($AA$2+273.15)/(S$2+273.15)))^(1/2.3)*(1-0.000018823528*($A20-$AB$2))*$Y$2)/$Z$2,0)*$Z$2</f>
        <v>154</v>
      </c>
      <c r="T20" s="56" t="n">
        <f aca="false">ROUND((((($AA$2+273.15)/(T$2+273.15)))^(1/2.3)*(1-0.000018823528*($A20-$AB$2))*$Y$2)/$Z$2,0)*$Z$2</f>
        <v>152</v>
      </c>
      <c r="U20" s="56" t="n">
        <f aca="false">ROUND((((($AA$2+273.15)/(U$2+273.15)))^(1/2.3)*(1-0.000018823528*($A20-$AB$2))*$Y$2)/$Z$2,0)*$Z$2</f>
        <v>152</v>
      </c>
      <c r="V20" s="57" t="n">
        <f aca="false">ROUND((((($AA$2+273.15)/(V$2+273.15)))^(1/2.3)*(1-0.000018823528*($A20-$AB$2))*$Y$2)/$Z$2,0)*$Z$2</f>
        <v>150</v>
      </c>
      <c r="W20" s="25" t="n">
        <f aca="false">A20</f>
        <v>1300</v>
      </c>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row>
    <row r="21" customFormat="false" ht="13.5" hidden="false" customHeight="true" outlineLevel="0" collapsed="false">
      <c r="A21" s="54" t="n">
        <v>1200</v>
      </c>
      <c r="B21" s="55" t="n">
        <f aca="false">ROUND((((($AA$2+273.15)/(B$2+273.15)))^(1/2.3)*(1-0.000018823528*($A21-$AB$2))*$Y$2)/$Z$2,0)*$Z$2</f>
        <v>178</v>
      </c>
      <c r="C21" s="56" t="n">
        <f aca="false">ROUND((((($AA$2+273.15)/(C$2+273.15)))^(1/2.3)*(1-0.000018823528*($A21-$AB$2))*$Y$2)/$Z$2,0)*$Z$2</f>
        <v>176</v>
      </c>
      <c r="D21" s="56" t="n">
        <f aca="false">ROUND((((($AA$2+273.15)/(D$2+273.15)))^(1/2.3)*(1-0.000018823528*($A21-$AB$2))*$Y$2)/$Z$2,0)*$Z$2</f>
        <v>174</v>
      </c>
      <c r="E21" s="56" t="n">
        <f aca="false">ROUND((((($AA$2+273.15)/(E$2+273.15)))^(1/2.3)*(1-0.000018823528*($A21-$AB$2))*$Y$2)/$Z$2,0)*$Z$2</f>
        <v>172</v>
      </c>
      <c r="F21" s="56" t="n">
        <f aca="false">ROUND((((($AA$2+273.15)/(F$2+273.15)))^(1/2.3)*(1-0.000018823528*($A21-$AB$2))*$Y$2)/$Z$2,0)*$Z$2</f>
        <v>170</v>
      </c>
      <c r="G21" s="56" t="n">
        <f aca="false">ROUND((((($AA$2+273.15)/(G$2+273.15)))^(1/2.3)*(1-0.000018823528*($A21-$AB$2))*$Y$2)/$Z$2,0)*$Z$2</f>
        <v>170</v>
      </c>
      <c r="H21" s="56" t="n">
        <f aca="false">ROUND((((($AA$2+273.15)/(H$2+273.15)))^(1/2.3)*(1-0.000018823528*($A21-$AB$2))*$Y$2)/$Z$2,0)*$Z$2</f>
        <v>168</v>
      </c>
      <c r="I21" s="56" t="n">
        <f aca="false">ROUND((((($AA$2+273.15)/(I$2+273.15)))^(1/2.3)*(1-0.000018823528*($A21-$AB$2))*$Y$2)/$Z$2,0)*$Z$2</f>
        <v>166</v>
      </c>
      <c r="J21" s="56" t="n">
        <f aca="false">ROUND((((($AA$2+273.15)/(J$2+273.15)))^(1/2.3)*(1-0.000018823528*($A21-$AB$2))*$Y$2)/$Z$2,0)*$Z$2</f>
        <v>164</v>
      </c>
      <c r="K21" s="56" t="n">
        <f aca="false">ROUND((((($AA$2+273.15)/(K$2+273.15)))^(1/2.3)*(1-0.000018823528*($A21-$AB$2))*$Y$2)/$Z$2,0)*$Z$2</f>
        <v>164</v>
      </c>
      <c r="L21" s="56" t="n">
        <f aca="false">ROUND((((($AA$2+273.15)/(L$2+273.15)))^(1/2.3)*(1-0.000018823528*($A21-$AB$2))*$Y$2)/$Z$2,0)*$Z$2</f>
        <v>162</v>
      </c>
      <c r="M21" s="56" t="n">
        <f aca="false">ROUND((((($AA$2+273.15)/(M$2+273.15)))^(1/2.3)*(1-0.000018823528*($A21-$AB$2))*$Y$2)/$Z$2,0)*$Z$2</f>
        <v>160</v>
      </c>
      <c r="N21" s="56" t="n">
        <f aca="false">ROUND((((($AA$2+273.15)/(N$2+273.15)))^(1/2.3)*(1-0.000018823528*($A21-$AB$2))*$Y$2)/$Z$2,0)*$Z$2</f>
        <v>160</v>
      </c>
      <c r="O21" s="56" t="n">
        <f aca="false">ROUND((((($AA$2+273.15)/(O$2+273.15)))^(1/2.3)*(1-0.000018823528*($A21-$AB$2))*$Y$2)/$Z$2,0)*$Z$2</f>
        <v>158</v>
      </c>
      <c r="P21" s="56" t="n">
        <f aca="false">ROUND((((($AA$2+273.15)/(P$2+273.15)))^(1/2.3)*(1-0.000018823528*($A21-$AB$2))*$Y$2)/$Z$2,0)*$Z$2</f>
        <v>158</v>
      </c>
      <c r="Q21" s="56" t="n">
        <f aca="false">ROUND((((($AA$2+273.15)/(Q$2+273.15)))^(1/2.3)*(1-0.000018823528*($A21-$AB$2))*$Y$2)/$Z$2,0)*$Z$2</f>
        <v>156</v>
      </c>
      <c r="R21" s="56" t="n">
        <f aca="false">ROUND((((($AA$2+273.15)/(R$2+273.15)))^(1/2.3)*(1-0.000018823528*($A21-$AB$2))*$Y$2)/$Z$2,0)*$Z$2</f>
        <v>156</v>
      </c>
      <c r="S21" s="56" t="n">
        <f aca="false">ROUND((((($AA$2+273.15)/(S$2+273.15)))^(1/2.3)*(1-0.000018823528*($A21-$AB$2))*$Y$2)/$Z$2,0)*$Z$2</f>
        <v>154</v>
      </c>
      <c r="T21" s="56" t="n">
        <f aca="false">ROUND((((($AA$2+273.15)/(T$2+273.15)))^(1/2.3)*(1-0.000018823528*($A21-$AB$2))*$Y$2)/$Z$2,0)*$Z$2</f>
        <v>152</v>
      </c>
      <c r="U21" s="56" t="n">
        <f aca="false">ROUND((((($AA$2+273.15)/(U$2+273.15)))^(1/2.3)*(1-0.000018823528*($A21-$AB$2))*$Y$2)/$Z$2,0)*$Z$2</f>
        <v>152</v>
      </c>
      <c r="V21" s="57" t="n">
        <f aca="false">ROUND((((($AA$2+273.15)/(V$2+273.15)))^(1/2.3)*(1-0.000018823528*($A21-$AB$2))*$Y$2)/$Z$2,0)*$Z$2</f>
        <v>150</v>
      </c>
      <c r="W21" s="25" t="n">
        <f aca="false">A21</f>
        <v>1200</v>
      </c>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row>
    <row r="22" customFormat="false" ht="13.5" hidden="false" customHeight="true" outlineLevel="0" collapsed="false">
      <c r="A22" s="54" t="n">
        <v>1100</v>
      </c>
      <c r="B22" s="55" t="n">
        <f aca="false">ROUND((((($AA$2+273.15)/(B$2+273.15)))^(1/2.3)*(1-0.000018823528*($A22-$AB$2))*$Y$2)/$Z$2,0)*$Z$2</f>
        <v>178</v>
      </c>
      <c r="C22" s="56" t="n">
        <f aca="false">ROUND((((($AA$2+273.15)/(C$2+273.15)))^(1/2.3)*(1-0.000018823528*($A22-$AB$2))*$Y$2)/$Z$2,0)*$Z$2</f>
        <v>176</v>
      </c>
      <c r="D22" s="56" t="n">
        <f aca="false">ROUND((((($AA$2+273.15)/(D$2+273.15)))^(1/2.3)*(1-0.000018823528*($A22-$AB$2))*$Y$2)/$Z$2,0)*$Z$2</f>
        <v>174</v>
      </c>
      <c r="E22" s="56" t="n">
        <f aca="false">ROUND((((($AA$2+273.15)/(E$2+273.15)))^(1/2.3)*(1-0.000018823528*($A22-$AB$2))*$Y$2)/$Z$2,0)*$Z$2</f>
        <v>172</v>
      </c>
      <c r="F22" s="56" t="n">
        <f aca="false">ROUND((((($AA$2+273.15)/(F$2+273.15)))^(1/2.3)*(1-0.000018823528*($A22-$AB$2))*$Y$2)/$Z$2,0)*$Z$2</f>
        <v>170</v>
      </c>
      <c r="G22" s="56" t="n">
        <f aca="false">ROUND((((($AA$2+273.15)/(G$2+273.15)))^(1/2.3)*(1-0.000018823528*($A22-$AB$2))*$Y$2)/$Z$2,0)*$Z$2</f>
        <v>170</v>
      </c>
      <c r="H22" s="56" t="n">
        <f aca="false">ROUND((((($AA$2+273.15)/(H$2+273.15)))^(1/2.3)*(1-0.000018823528*($A22-$AB$2))*$Y$2)/$Z$2,0)*$Z$2</f>
        <v>168</v>
      </c>
      <c r="I22" s="56" t="n">
        <f aca="false">ROUND((((($AA$2+273.15)/(I$2+273.15)))^(1/2.3)*(1-0.000018823528*($A22-$AB$2))*$Y$2)/$Z$2,0)*$Z$2</f>
        <v>166</v>
      </c>
      <c r="J22" s="56" t="n">
        <f aca="false">ROUND((((($AA$2+273.15)/(J$2+273.15)))^(1/2.3)*(1-0.000018823528*($A22-$AB$2))*$Y$2)/$Z$2,0)*$Z$2</f>
        <v>166</v>
      </c>
      <c r="K22" s="56" t="n">
        <f aca="false">ROUND((((($AA$2+273.15)/(K$2+273.15)))^(1/2.3)*(1-0.000018823528*($A22-$AB$2))*$Y$2)/$Z$2,0)*$Z$2</f>
        <v>164</v>
      </c>
      <c r="L22" s="56" t="n">
        <f aca="false">ROUND((((($AA$2+273.15)/(L$2+273.15)))^(1/2.3)*(1-0.000018823528*($A22-$AB$2))*$Y$2)/$Z$2,0)*$Z$2</f>
        <v>162</v>
      </c>
      <c r="M22" s="56" t="n">
        <f aca="false">ROUND((((($AA$2+273.15)/(M$2+273.15)))^(1/2.3)*(1-0.000018823528*($A22-$AB$2))*$Y$2)/$Z$2,0)*$Z$2</f>
        <v>162</v>
      </c>
      <c r="N22" s="56" t="n">
        <f aca="false">ROUND((((($AA$2+273.15)/(N$2+273.15)))^(1/2.3)*(1-0.000018823528*($A22-$AB$2))*$Y$2)/$Z$2,0)*$Z$2</f>
        <v>160</v>
      </c>
      <c r="O22" s="56" t="n">
        <f aca="false">ROUND((((($AA$2+273.15)/(O$2+273.15)))^(1/2.3)*(1-0.000018823528*($A22-$AB$2))*$Y$2)/$Z$2,0)*$Z$2</f>
        <v>158</v>
      </c>
      <c r="P22" s="56" t="n">
        <f aca="false">ROUND((((($AA$2+273.15)/(P$2+273.15)))^(1/2.3)*(1-0.000018823528*($A22-$AB$2))*$Y$2)/$Z$2,0)*$Z$2</f>
        <v>158</v>
      </c>
      <c r="Q22" s="56" t="n">
        <f aca="false">ROUND((((($AA$2+273.15)/(Q$2+273.15)))^(1/2.3)*(1-0.000018823528*($A22-$AB$2))*$Y$2)/$Z$2,0)*$Z$2</f>
        <v>156</v>
      </c>
      <c r="R22" s="56" t="n">
        <f aca="false">ROUND((((($AA$2+273.15)/(R$2+273.15)))^(1/2.3)*(1-0.000018823528*($A22-$AB$2))*$Y$2)/$Z$2,0)*$Z$2</f>
        <v>156</v>
      </c>
      <c r="S22" s="56" t="n">
        <f aca="false">ROUND((((($AA$2+273.15)/(S$2+273.15)))^(1/2.3)*(1-0.000018823528*($A22-$AB$2))*$Y$2)/$Z$2,0)*$Z$2</f>
        <v>154</v>
      </c>
      <c r="T22" s="56" t="n">
        <f aca="false">ROUND((((($AA$2+273.15)/(T$2+273.15)))^(1/2.3)*(1-0.000018823528*($A22-$AB$2))*$Y$2)/$Z$2,0)*$Z$2</f>
        <v>154</v>
      </c>
      <c r="U22" s="56" t="n">
        <f aca="false">ROUND((((($AA$2+273.15)/(U$2+273.15)))^(1/2.3)*(1-0.000018823528*($A22-$AB$2))*$Y$2)/$Z$2,0)*$Z$2</f>
        <v>152</v>
      </c>
      <c r="V22" s="57" t="n">
        <f aca="false">ROUND((((($AA$2+273.15)/(V$2+273.15)))^(1/2.3)*(1-0.000018823528*($A22-$AB$2))*$Y$2)/$Z$2,0)*$Z$2</f>
        <v>152</v>
      </c>
      <c r="W22" s="25" t="n">
        <f aca="false">A22</f>
        <v>1100</v>
      </c>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row>
    <row r="23" customFormat="false" ht="13.5" hidden="false" customHeight="true" outlineLevel="0" collapsed="false">
      <c r="A23" s="54" t="n">
        <v>1000</v>
      </c>
      <c r="B23" s="55" t="n">
        <f aca="false">ROUND((((($AA$2+273.15)/(B$2+273.15)))^(1/2.3)*(1-0.000018823528*($A23-$AB$2))*$Y$2)/$Z$2,0)*$Z$2</f>
        <v>178</v>
      </c>
      <c r="C23" s="56" t="n">
        <f aca="false">ROUND((((($AA$2+273.15)/(C$2+273.15)))^(1/2.3)*(1-0.000018823528*($A23-$AB$2))*$Y$2)/$Z$2,0)*$Z$2</f>
        <v>176</v>
      </c>
      <c r="D23" s="56" t="n">
        <f aca="false">ROUND((((($AA$2+273.15)/(D$2+273.15)))^(1/2.3)*(1-0.000018823528*($A23-$AB$2))*$Y$2)/$Z$2,0)*$Z$2</f>
        <v>174</v>
      </c>
      <c r="E23" s="56" t="n">
        <f aca="false">ROUND((((($AA$2+273.15)/(E$2+273.15)))^(1/2.3)*(1-0.000018823528*($A23-$AB$2))*$Y$2)/$Z$2,0)*$Z$2</f>
        <v>172</v>
      </c>
      <c r="F23" s="56" t="n">
        <f aca="false">ROUND((((($AA$2+273.15)/(F$2+273.15)))^(1/2.3)*(1-0.000018823528*($A23-$AB$2))*$Y$2)/$Z$2,0)*$Z$2</f>
        <v>172</v>
      </c>
      <c r="G23" s="56" t="n">
        <f aca="false">ROUND((((($AA$2+273.15)/(G$2+273.15)))^(1/2.3)*(1-0.000018823528*($A23-$AB$2))*$Y$2)/$Z$2,0)*$Z$2</f>
        <v>170</v>
      </c>
      <c r="H23" s="56" t="n">
        <f aca="false">ROUND((((($AA$2+273.15)/(H$2+273.15)))^(1/2.3)*(1-0.000018823528*($A23-$AB$2))*$Y$2)/$Z$2,0)*$Z$2</f>
        <v>168</v>
      </c>
      <c r="I23" s="56" t="n">
        <f aca="false">ROUND((((($AA$2+273.15)/(I$2+273.15)))^(1/2.3)*(1-0.000018823528*($A23-$AB$2))*$Y$2)/$Z$2,0)*$Z$2</f>
        <v>166</v>
      </c>
      <c r="J23" s="56" t="n">
        <f aca="false">ROUND((((($AA$2+273.15)/(J$2+273.15)))^(1/2.3)*(1-0.000018823528*($A23-$AB$2))*$Y$2)/$Z$2,0)*$Z$2</f>
        <v>166</v>
      </c>
      <c r="K23" s="56" t="n">
        <f aca="false">ROUND((((($AA$2+273.15)/(K$2+273.15)))^(1/2.3)*(1-0.000018823528*($A23-$AB$2))*$Y$2)/$Z$2,0)*$Z$2</f>
        <v>164</v>
      </c>
      <c r="L23" s="56" t="n">
        <f aca="false">ROUND((((($AA$2+273.15)/(L$2+273.15)))^(1/2.3)*(1-0.000018823528*($A23-$AB$2))*$Y$2)/$Z$2,0)*$Z$2</f>
        <v>162</v>
      </c>
      <c r="M23" s="56" t="n">
        <f aca="false">ROUND((((($AA$2+273.15)/(M$2+273.15)))^(1/2.3)*(1-0.000018823528*($A23-$AB$2))*$Y$2)/$Z$2,0)*$Z$2</f>
        <v>162</v>
      </c>
      <c r="N23" s="56" t="n">
        <f aca="false">ROUND((((($AA$2+273.15)/(N$2+273.15)))^(1/2.3)*(1-0.000018823528*($A23-$AB$2))*$Y$2)/$Z$2,0)*$Z$2</f>
        <v>160</v>
      </c>
      <c r="O23" s="56" t="n">
        <f aca="false">ROUND((((($AA$2+273.15)/(O$2+273.15)))^(1/2.3)*(1-0.000018823528*($A23-$AB$2))*$Y$2)/$Z$2,0)*$Z$2</f>
        <v>160</v>
      </c>
      <c r="P23" s="56" t="n">
        <f aca="false">ROUND((((($AA$2+273.15)/(P$2+273.15)))^(1/2.3)*(1-0.000018823528*($A23-$AB$2))*$Y$2)/$Z$2,0)*$Z$2</f>
        <v>158</v>
      </c>
      <c r="Q23" s="56" t="n">
        <f aca="false">ROUND((((($AA$2+273.15)/(Q$2+273.15)))^(1/2.3)*(1-0.000018823528*($A23-$AB$2))*$Y$2)/$Z$2,0)*$Z$2</f>
        <v>156</v>
      </c>
      <c r="R23" s="56" t="n">
        <f aca="false">ROUND((((($AA$2+273.15)/(R$2+273.15)))^(1/2.3)*(1-0.000018823528*($A23-$AB$2))*$Y$2)/$Z$2,0)*$Z$2</f>
        <v>156</v>
      </c>
      <c r="S23" s="56" t="n">
        <f aca="false">ROUND((((($AA$2+273.15)/(S$2+273.15)))^(1/2.3)*(1-0.000018823528*($A23-$AB$2))*$Y$2)/$Z$2,0)*$Z$2</f>
        <v>154</v>
      </c>
      <c r="T23" s="56" t="n">
        <f aca="false">ROUND((((($AA$2+273.15)/(T$2+273.15)))^(1/2.3)*(1-0.000018823528*($A23-$AB$2))*$Y$2)/$Z$2,0)*$Z$2</f>
        <v>154</v>
      </c>
      <c r="U23" s="56" t="n">
        <f aca="false">ROUND((((($AA$2+273.15)/(U$2+273.15)))^(1/2.3)*(1-0.000018823528*($A23-$AB$2))*$Y$2)/$Z$2,0)*$Z$2</f>
        <v>152</v>
      </c>
      <c r="V23" s="57" t="n">
        <f aca="false">ROUND((((($AA$2+273.15)/(V$2+273.15)))^(1/2.3)*(1-0.000018823528*($A23-$AB$2))*$Y$2)/$Z$2,0)*$Z$2</f>
        <v>152</v>
      </c>
      <c r="W23" s="25" t="n">
        <f aca="false">A23</f>
        <v>1000</v>
      </c>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row>
    <row r="24" customFormat="false" ht="13.5" hidden="false" customHeight="true" outlineLevel="0" collapsed="false">
      <c r="A24" s="54" t="n">
        <v>900</v>
      </c>
      <c r="B24" s="55" t="n">
        <f aca="false">ROUND((((($AA$2+273.15)/(B$2+273.15)))^(1/2.3)*(1-0.000018823528*($A24-$AB$2))*$Y$2)/$Z$2,0)*$Z$2</f>
        <v>178</v>
      </c>
      <c r="C24" s="56" t="n">
        <f aca="false">ROUND((((($AA$2+273.15)/(C$2+273.15)))^(1/2.3)*(1-0.000018823528*($A24-$AB$2))*$Y$2)/$Z$2,0)*$Z$2</f>
        <v>176</v>
      </c>
      <c r="D24" s="56" t="n">
        <f aca="false">ROUND((((($AA$2+273.15)/(D$2+273.15)))^(1/2.3)*(1-0.000018823528*($A24-$AB$2))*$Y$2)/$Z$2,0)*$Z$2</f>
        <v>174</v>
      </c>
      <c r="E24" s="56" t="n">
        <f aca="false">ROUND((((($AA$2+273.15)/(E$2+273.15)))^(1/2.3)*(1-0.000018823528*($A24-$AB$2))*$Y$2)/$Z$2,0)*$Z$2</f>
        <v>174</v>
      </c>
      <c r="F24" s="56" t="n">
        <f aca="false">ROUND((((($AA$2+273.15)/(F$2+273.15)))^(1/2.3)*(1-0.000018823528*($A24-$AB$2))*$Y$2)/$Z$2,0)*$Z$2</f>
        <v>172</v>
      </c>
      <c r="G24" s="56" t="n">
        <f aca="false">ROUND((((($AA$2+273.15)/(G$2+273.15)))^(1/2.3)*(1-0.000018823528*($A24-$AB$2))*$Y$2)/$Z$2,0)*$Z$2</f>
        <v>170</v>
      </c>
      <c r="H24" s="56" t="n">
        <f aca="false">ROUND((((($AA$2+273.15)/(H$2+273.15)))^(1/2.3)*(1-0.000018823528*($A24-$AB$2))*$Y$2)/$Z$2,0)*$Z$2</f>
        <v>168</v>
      </c>
      <c r="I24" s="56" t="n">
        <f aca="false">ROUND((((($AA$2+273.15)/(I$2+273.15)))^(1/2.3)*(1-0.000018823528*($A24-$AB$2))*$Y$2)/$Z$2,0)*$Z$2</f>
        <v>168</v>
      </c>
      <c r="J24" s="56" t="n">
        <f aca="false">ROUND((((($AA$2+273.15)/(J$2+273.15)))^(1/2.3)*(1-0.000018823528*($A24-$AB$2))*$Y$2)/$Z$2,0)*$Z$2</f>
        <v>166</v>
      </c>
      <c r="K24" s="56" t="n">
        <f aca="false">ROUND((((($AA$2+273.15)/(K$2+273.15)))^(1/2.3)*(1-0.000018823528*($A24-$AB$2))*$Y$2)/$Z$2,0)*$Z$2</f>
        <v>164</v>
      </c>
      <c r="L24" s="56" t="n">
        <f aca="false">ROUND((((($AA$2+273.15)/(L$2+273.15)))^(1/2.3)*(1-0.000018823528*($A24-$AB$2))*$Y$2)/$Z$2,0)*$Z$2</f>
        <v>164</v>
      </c>
      <c r="M24" s="56" t="n">
        <f aca="false">ROUND((((($AA$2+273.15)/(M$2+273.15)))^(1/2.3)*(1-0.000018823528*($A24-$AB$2))*$Y$2)/$Z$2,0)*$Z$2</f>
        <v>162</v>
      </c>
      <c r="N24" s="56" t="n">
        <f aca="false">ROUND((((($AA$2+273.15)/(N$2+273.15)))^(1/2.3)*(1-0.000018823528*($A24-$AB$2))*$Y$2)/$Z$2,0)*$Z$2</f>
        <v>160</v>
      </c>
      <c r="O24" s="56" t="n">
        <f aca="false">ROUND((((($AA$2+273.15)/(O$2+273.15)))^(1/2.3)*(1-0.000018823528*($A24-$AB$2))*$Y$2)/$Z$2,0)*$Z$2</f>
        <v>160</v>
      </c>
      <c r="P24" s="56" t="n">
        <f aca="false">ROUND((((($AA$2+273.15)/(P$2+273.15)))^(1/2.3)*(1-0.000018823528*($A24-$AB$2))*$Y$2)/$Z$2,0)*$Z$2</f>
        <v>158</v>
      </c>
      <c r="Q24" s="56" t="n">
        <f aca="false">ROUND((((($AA$2+273.15)/(Q$2+273.15)))^(1/2.3)*(1-0.000018823528*($A24-$AB$2))*$Y$2)/$Z$2,0)*$Z$2</f>
        <v>158</v>
      </c>
      <c r="R24" s="56" t="n">
        <f aca="false">ROUND((((($AA$2+273.15)/(R$2+273.15)))^(1/2.3)*(1-0.000018823528*($A24-$AB$2))*$Y$2)/$Z$2,0)*$Z$2</f>
        <v>156</v>
      </c>
      <c r="S24" s="56" t="n">
        <f aca="false">ROUND((((($AA$2+273.15)/(S$2+273.15)))^(1/2.3)*(1-0.000018823528*($A24-$AB$2))*$Y$2)/$Z$2,0)*$Z$2</f>
        <v>154</v>
      </c>
      <c r="T24" s="56" t="n">
        <f aca="false">ROUND((((($AA$2+273.15)/(T$2+273.15)))^(1/2.3)*(1-0.000018823528*($A24-$AB$2))*$Y$2)/$Z$2,0)*$Z$2</f>
        <v>154</v>
      </c>
      <c r="U24" s="56" t="n">
        <f aca="false">ROUND((((($AA$2+273.15)/(U$2+273.15)))^(1/2.3)*(1-0.000018823528*($A24-$AB$2))*$Y$2)/$Z$2,0)*$Z$2</f>
        <v>152</v>
      </c>
      <c r="V24" s="57" t="n">
        <f aca="false">ROUND((((($AA$2+273.15)/(V$2+273.15)))^(1/2.3)*(1-0.000018823528*($A24-$AB$2))*$Y$2)/$Z$2,0)*$Z$2</f>
        <v>152</v>
      </c>
      <c r="W24" s="25" t="n">
        <f aca="false">A24</f>
        <v>900</v>
      </c>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row>
    <row r="25" customFormat="false" ht="13.5" hidden="false" customHeight="true" outlineLevel="0" collapsed="false">
      <c r="A25" s="54" t="n">
        <v>800</v>
      </c>
      <c r="B25" s="55" t="n">
        <f aca="false">ROUND((((($AA$2+273.15)/(B$2+273.15)))^(1/2.3)*(1-0.000018823528*($A25-$AB$2))*$Y$2)/$Z$2,0)*$Z$2</f>
        <v>178</v>
      </c>
      <c r="C25" s="56" t="n">
        <f aca="false">ROUND((((($AA$2+273.15)/(C$2+273.15)))^(1/2.3)*(1-0.000018823528*($A25-$AB$2))*$Y$2)/$Z$2,0)*$Z$2</f>
        <v>176</v>
      </c>
      <c r="D25" s="56" t="n">
        <f aca="false">ROUND((((($AA$2+273.15)/(D$2+273.15)))^(1/2.3)*(1-0.000018823528*($A25-$AB$2))*$Y$2)/$Z$2,0)*$Z$2</f>
        <v>176</v>
      </c>
      <c r="E25" s="56" t="n">
        <f aca="false">ROUND((((($AA$2+273.15)/(E$2+273.15)))^(1/2.3)*(1-0.000018823528*($A25-$AB$2))*$Y$2)/$Z$2,0)*$Z$2</f>
        <v>174</v>
      </c>
      <c r="F25" s="56" t="n">
        <f aca="false">ROUND((((($AA$2+273.15)/(F$2+273.15)))^(1/2.3)*(1-0.000018823528*($A25-$AB$2))*$Y$2)/$Z$2,0)*$Z$2</f>
        <v>172</v>
      </c>
      <c r="G25" s="56" t="n">
        <f aca="false">ROUND((((($AA$2+273.15)/(G$2+273.15)))^(1/2.3)*(1-0.000018823528*($A25-$AB$2))*$Y$2)/$Z$2,0)*$Z$2</f>
        <v>170</v>
      </c>
      <c r="H25" s="56" t="n">
        <f aca="false">ROUND((((($AA$2+273.15)/(H$2+273.15)))^(1/2.3)*(1-0.000018823528*($A25-$AB$2))*$Y$2)/$Z$2,0)*$Z$2</f>
        <v>168</v>
      </c>
      <c r="I25" s="56" t="n">
        <f aca="false">ROUND((((($AA$2+273.15)/(I$2+273.15)))^(1/2.3)*(1-0.000018823528*($A25-$AB$2))*$Y$2)/$Z$2,0)*$Z$2</f>
        <v>168</v>
      </c>
      <c r="J25" s="56" t="n">
        <f aca="false">ROUND((((($AA$2+273.15)/(J$2+273.15)))^(1/2.3)*(1-0.000018823528*($A25-$AB$2))*$Y$2)/$Z$2,0)*$Z$2</f>
        <v>166</v>
      </c>
      <c r="K25" s="56" t="n">
        <f aca="false">ROUND((((($AA$2+273.15)/(K$2+273.15)))^(1/2.3)*(1-0.000018823528*($A25-$AB$2))*$Y$2)/$Z$2,0)*$Z$2</f>
        <v>164</v>
      </c>
      <c r="L25" s="56" t="n">
        <f aca="false">ROUND((((($AA$2+273.15)/(L$2+273.15)))^(1/2.3)*(1-0.000018823528*($A25-$AB$2))*$Y$2)/$Z$2,0)*$Z$2</f>
        <v>164</v>
      </c>
      <c r="M25" s="56" t="n">
        <f aca="false">ROUND((((($AA$2+273.15)/(M$2+273.15)))^(1/2.3)*(1-0.000018823528*($A25-$AB$2))*$Y$2)/$Z$2,0)*$Z$2</f>
        <v>162</v>
      </c>
      <c r="N25" s="56" t="n">
        <f aca="false">ROUND((((($AA$2+273.15)/(N$2+273.15)))^(1/2.3)*(1-0.000018823528*($A25-$AB$2))*$Y$2)/$Z$2,0)*$Z$2</f>
        <v>160</v>
      </c>
      <c r="O25" s="56" t="n">
        <f aca="false">ROUND((((($AA$2+273.15)/(O$2+273.15)))^(1/2.3)*(1-0.000018823528*($A25-$AB$2))*$Y$2)/$Z$2,0)*$Z$2</f>
        <v>160</v>
      </c>
      <c r="P25" s="56" t="n">
        <f aca="false">ROUND((((($AA$2+273.15)/(P$2+273.15)))^(1/2.3)*(1-0.000018823528*($A25-$AB$2))*$Y$2)/$Z$2,0)*$Z$2</f>
        <v>158</v>
      </c>
      <c r="Q25" s="56" t="n">
        <f aca="false">ROUND((((($AA$2+273.15)/(Q$2+273.15)))^(1/2.3)*(1-0.000018823528*($A25-$AB$2))*$Y$2)/$Z$2,0)*$Z$2</f>
        <v>158</v>
      </c>
      <c r="R25" s="56" t="n">
        <f aca="false">ROUND((((($AA$2+273.15)/(R$2+273.15)))^(1/2.3)*(1-0.000018823528*($A25-$AB$2))*$Y$2)/$Z$2,0)*$Z$2</f>
        <v>156</v>
      </c>
      <c r="S25" s="56" t="n">
        <f aca="false">ROUND((((($AA$2+273.15)/(S$2+273.15)))^(1/2.3)*(1-0.000018823528*($A25-$AB$2))*$Y$2)/$Z$2,0)*$Z$2</f>
        <v>156</v>
      </c>
      <c r="T25" s="56" t="n">
        <f aca="false">ROUND((((($AA$2+273.15)/(T$2+273.15)))^(1/2.3)*(1-0.000018823528*($A25-$AB$2))*$Y$2)/$Z$2,0)*$Z$2</f>
        <v>154</v>
      </c>
      <c r="U25" s="56" t="n">
        <f aca="false">ROUND((((($AA$2+273.15)/(U$2+273.15)))^(1/2.3)*(1-0.000018823528*($A25-$AB$2))*$Y$2)/$Z$2,0)*$Z$2</f>
        <v>152</v>
      </c>
      <c r="V25" s="57" t="n">
        <f aca="false">ROUND((((($AA$2+273.15)/(V$2+273.15)))^(1/2.3)*(1-0.000018823528*($A25-$AB$2))*$Y$2)/$Z$2,0)*$Z$2</f>
        <v>152</v>
      </c>
      <c r="W25" s="25" t="n">
        <f aca="false">A25</f>
        <v>800</v>
      </c>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row>
    <row r="26" customFormat="false" ht="12.75" hidden="false" customHeight="false" outlineLevel="0" collapsed="false">
      <c r="A26" s="54" t="n">
        <v>700</v>
      </c>
      <c r="B26" s="55" t="n">
        <f aca="false">ROUND((((($AA$2+273.15)/(B$2+273.15)))^(1/2.3)*(1-0.000018823528*($A26-$AB$2))*$Y$2)/$Z$2,0)*$Z$2</f>
        <v>178</v>
      </c>
      <c r="C26" s="56" t="n">
        <f aca="false">ROUND((((($AA$2+273.15)/(C$2+273.15)))^(1/2.3)*(1-0.000018823528*($A26-$AB$2))*$Y$2)/$Z$2,0)*$Z$2</f>
        <v>178</v>
      </c>
      <c r="D26" s="56" t="n">
        <f aca="false">ROUND((((($AA$2+273.15)/(D$2+273.15)))^(1/2.3)*(1-0.000018823528*($A26-$AB$2))*$Y$2)/$Z$2,0)*$Z$2</f>
        <v>176</v>
      </c>
      <c r="E26" s="56" t="n">
        <f aca="false">ROUND((((($AA$2+273.15)/(E$2+273.15)))^(1/2.3)*(1-0.000018823528*($A26-$AB$2))*$Y$2)/$Z$2,0)*$Z$2</f>
        <v>174</v>
      </c>
      <c r="F26" s="56" t="n">
        <f aca="false">ROUND((((($AA$2+273.15)/(F$2+273.15)))^(1/2.3)*(1-0.000018823528*($A26-$AB$2))*$Y$2)/$Z$2,0)*$Z$2</f>
        <v>172</v>
      </c>
      <c r="G26" s="56" t="n">
        <f aca="false">ROUND((((($AA$2+273.15)/(G$2+273.15)))^(1/2.3)*(1-0.000018823528*($A26-$AB$2))*$Y$2)/$Z$2,0)*$Z$2</f>
        <v>170</v>
      </c>
      <c r="H26" s="56" t="n">
        <f aca="false">ROUND((((($AA$2+273.15)/(H$2+273.15)))^(1/2.3)*(1-0.000018823528*($A26-$AB$2))*$Y$2)/$Z$2,0)*$Z$2</f>
        <v>170</v>
      </c>
      <c r="I26" s="56" t="n">
        <f aca="false">ROUND((((($AA$2+273.15)/(I$2+273.15)))^(1/2.3)*(1-0.000018823528*($A26-$AB$2))*$Y$2)/$Z$2,0)*$Z$2</f>
        <v>168</v>
      </c>
      <c r="J26" s="56" t="n">
        <f aca="false">ROUND((((($AA$2+273.15)/(J$2+273.15)))^(1/2.3)*(1-0.000018823528*($A26-$AB$2))*$Y$2)/$Z$2,0)*$Z$2</f>
        <v>166</v>
      </c>
      <c r="K26" s="56" t="n">
        <f aca="false">ROUND((((($AA$2+273.15)/(K$2+273.15)))^(1/2.3)*(1-0.000018823528*($A26-$AB$2))*$Y$2)/$Z$2,0)*$Z$2</f>
        <v>166</v>
      </c>
      <c r="L26" s="56" t="n">
        <f aca="false">ROUND((((($AA$2+273.15)/(L$2+273.15)))^(1/2.3)*(1-0.000018823528*($A26-$AB$2))*$Y$2)/$Z$2,0)*$Z$2</f>
        <v>164</v>
      </c>
      <c r="M26" s="56" t="n">
        <f aca="false">ROUND((((($AA$2+273.15)/(M$2+273.15)))^(1/2.3)*(1-0.000018823528*($A26-$AB$2))*$Y$2)/$Z$2,0)*$Z$2</f>
        <v>162</v>
      </c>
      <c r="N26" s="56" t="n">
        <f aca="false">ROUND((((($AA$2+273.15)/(N$2+273.15)))^(1/2.3)*(1-0.000018823528*($A26-$AB$2))*$Y$2)/$Z$2,0)*$Z$2</f>
        <v>162</v>
      </c>
      <c r="O26" s="56" t="n">
        <f aca="false">ROUND((((($AA$2+273.15)/(O$2+273.15)))^(1/2.3)*(1-0.000018823528*($A26-$AB$2))*$Y$2)/$Z$2,0)*$Z$2</f>
        <v>160</v>
      </c>
      <c r="P26" s="56" t="n">
        <f aca="false">ROUND((((($AA$2+273.15)/(P$2+273.15)))^(1/2.3)*(1-0.000018823528*($A26-$AB$2))*$Y$2)/$Z$2,0)*$Z$2</f>
        <v>158</v>
      </c>
      <c r="Q26" s="56" t="n">
        <f aca="false">ROUND((((($AA$2+273.15)/(Q$2+273.15)))^(1/2.3)*(1-0.000018823528*($A26-$AB$2))*$Y$2)/$Z$2,0)*$Z$2</f>
        <v>158</v>
      </c>
      <c r="R26" s="56" t="n">
        <f aca="false">ROUND((((($AA$2+273.15)/(R$2+273.15)))^(1/2.3)*(1-0.000018823528*($A26-$AB$2))*$Y$2)/$Z$2,0)*$Z$2</f>
        <v>156</v>
      </c>
      <c r="S26" s="56" t="n">
        <f aca="false">ROUND((((($AA$2+273.15)/(S$2+273.15)))^(1/2.3)*(1-0.000018823528*($A26-$AB$2))*$Y$2)/$Z$2,0)*$Z$2</f>
        <v>156</v>
      </c>
      <c r="T26" s="56" t="n">
        <f aca="false">ROUND((((($AA$2+273.15)/(T$2+273.15)))^(1/2.3)*(1-0.000018823528*($A26-$AB$2))*$Y$2)/$Z$2,0)*$Z$2</f>
        <v>154</v>
      </c>
      <c r="U26" s="56" t="n">
        <f aca="false">ROUND((((($AA$2+273.15)/(U$2+273.15)))^(1/2.3)*(1-0.000018823528*($A26-$AB$2))*$Y$2)/$Z$2,0)*$Z$2</f>
        <v>154</v>
      </c>
      <c r="V26" s="57" t="n">
        <f aca="false">ROUND((((($AA$2+273.15)/(V$2+273.15)))^(1/2.3)*(1-0.000018823528*($A26-$AB$2))*$Y$2)/$Z$2,0)*$Z$2</f>
        <v>152</v>
      </c>
      <c r="W26" s="25" t="n">
        <f aca="false">A26</f>
        <v>700</v>
      </c>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row>
    <row r="27" customFormat="false" ht="12.75" hidden="false" customHeight="false" outlineLevel="0" collapsed="false">
      <c r="A27" s="54" t="n">
        <v>600</v>
      </c>
      <c r="B27" s="55" t="n">
        <f aca="false">ROUND((((($AA$2+273.15)/(B$2+273.15)))^(1/2.3)*(1-0.000018823528*($A27-$AB$2))*$Y$2)/$Z$2,0)*$Z$2</f>
        <v>180</v>
      </c>
      <c r="C27" s="56" t="n">
        <f aca="false">ROUND((((($AA$2+273.15)/(C$2+273.15)))^(1/2.3)*(1-0.000018823528*($A27-$AB$2))*$Y$2)/$Z$2,0)*$Z$2</f>
        <v>178</v>
      </c>
      <c r="D27" s="56" t="n">
        <f aca="false">ROUND((((($AA$2+273.15)/(D$2+273.15)))^(1/2.3)*(1-0.000018823528*($A27-$AB$2))*$Y$2)/$Z$2,0)*$Z$2</f>
        <v>176</v>
      </c>
      <c r="E27" s="56" t="n">
        <f aca="false">ROUND((((($AA$2+273.15)/(E$2+273.15)))^(1/2.3)*(1-0.000018823528*($A27-$AB$2))*$Y$2)/$Z$2,0)*$Z$2</f>
        <v>174</v>
      </c>
      <c r="F27" s="56" t="n">
        <f aca="false">ROUND((((($AA$2+273.15)/(F$2+273.15)))^(1/2.3)*(1-0.000018823528*($A27-$AB$2))*$Y$2)/$Z$2,0)*$Z$2</f>
        <v>172</v>
      </c>
      <c r="G27" s="56" t="n">
        <f aca="false">ROUND((((($AA$2+273.15)/(G$2+273.15)))^(1/2.3)*(1-0.000018823528*($A27-$AB$2))*$Y$2)/$Z$2,0)*$Z$2</f>
        <v>172</v>
      </c>
      <c r="H27" s="56" t="n">
        <f aca="false">ROUND((((($AA$2+273.15)/(H$2+273.15)))^(1/2.3)*(1-0.000018823528*($A27-$AB$2))*$Y$2)/$Z$2,0)*$Z$2</f>
        <v>170</v>
      </c>
      <c r="I27" s="56" t="n">
        <f aca="false">ROUND((((($AA$2+273.15)/(I$2+273.15)))^(1/2.3)*(1-0.000018823528*($A27-$AB$2))*$Y$2)/$Z$2,0)*$Z$2</f>
        <v>168</v>
      </c>
      <c r="J27" s="56" t="n">
        <f aca="false">ROUND((((($AA$2+273.15)/(J$2+273.15)))^(1/2.3)*(1-0.000018823528*($A27-$AB$2))*$Y$2)/$Z$2,0)*$Z$2</f>
        <v>166</v>
      </c>
      <c r="K27" s="56" t="n">
        <f aca="false">ROUND((((($AA$2+273.15)/(K$2+273.15)))^(1/2.3)*(1-0.000018823528*($A27-$AB$2))*$Y$2)/$Z$2,0)*$Z$2</f>
        <v>166</v>
      </c>
      <c r="L27" s="56" t="n">
        <f aca="false">ROUND((((($AA$2+273.15)/(L$2+273.15)))^(1/2.3)*(1-0.000018823528*($A27-$AB$2))*$Y$2)/$Z$2,0)*$Z$2</f>
        <v>164</v>
      </c>
      <c r="M27" s="56" t="n">
        <f aca="false">ROUND((((($AA$2+273.15)/(M$2+273.15)))^(1/2.3)*(1-0.000018823528*($A27-$AB$2))*$Y$2)/$Z$2,0)*$Z$2</f>
        <v>162</v>
      </c>
      <c r="N27" s="56" t="n">
        <f aca="false">ROUND((((($AA$2+273.15)/(N$2+273.15)))^(1/2.3)*(1-0.000018823528*($A27-$AB$2))*$Y$2)/$Z$2,0)*$Z$2</f>
        <v>162</v>
      </c>
      <c r="O27" s="56" t="n">
        <f aca="false">ROUND((((($AA$2+273.15)/(O$2+273.15)))^(1/2.3)*(1-0.000018823528*($A27-$AB$2))*$Y$2)/$Z$2,0)*$Z$2</f>
        <v>160</v>
      </c>
      <c r="P27" s="56" t="n">
        <f aca="false">ROUND((((($AA$2+273.15)/(P$2+273.15)))^(1/2.3)*(1-0.000018823528*($A27-$AB$2))*$Y$2)/$Z$2,0)*$Z$2</f>
        <v>160</v>
      </c>
      <c r="Q27" s="56" t="n">
        <f aca="false">ROUND((((($AA$2+273.15)/(Q$2+273.15)))^(1/2.3)*(1-0.000018823528*($A27-$AB$2))*$Y$2)/$Z$2,0)*$Z$2</f>
        <v>158</v>
      </c>
      <c r="R27" s="56" t="n">
        <f aca="false">ROUND((((($AA$2+273.15)/(R$2+273.15)))^(1/2.3)*(1-0.000018823528*($A27-$AB$2))*$Y$2)/$Z$2,0)*$Z$2</f>
        <v>156</v>
      </c>
      <c r="S27" s="56" t="n">
        <f aca="false">ROUND((((($AA$2+273.15)/(S$2+273.15)))^(1/2.3)*(1-0.000018823528*($A27-$AB$2))*$Y$2)/$Z$2,0)*$Z$2</f>
        <v>156</v>
      </c>
      <c r="T27" s="56" t="n">
        <f aca="false">ROUND((((($AA$2+273.15)/(T$2+273.15)))^(1/2.3)*(1-0.000018823528*($A27-$AB$2))*$Y$2)/$Z$2,0)*$Z$2</f>
        <v>154</v>
      </c>
      <c r="U27" s="56" t="n">
        <f aca="false">ROUND((((($AA$2+273.15)/(U$2+273.15)))^(1/2.3)*(1-0.000018823528*($A27-$AB$2))*$Y$2)/$Z$2,0)*$Z$2</f>
        <v>154</v>
      </c>
      <c r="V27" s="57" t="n">
        <f aca="false">ROUND((((($AA$2+273.15)/(V$2+273.15)))^(1/2.3)*(1-0.000018823528*($A27-$AB$2))*$Y$2)/$Z$2,0)*$Z$2</f>
        <v>152</v>
      </c>
      <c r="W27" s="25" t="n">
        <f aca="false">A27</f>
        <v>600</v>
      </c>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row>
    <row r="28" customFormat="false" ht="12.75" hidden="false" customHeight="false" outlineLevel="0" collapsed="false">
      <c r="A28" s="54" t="n">
        <v>500</v>
      </c>
      <c r="B28" s="55" t="n">
        <f aca="false">ROUND((((($AA$2+273.15)/(B$2+273.15)))^(1/2.3)*(1-0.000018823528*($A28-$AB$2))*$Y$2)/$Z$2,0)*$Z$2</f>
        <v>180</v>
      </c>
      <c r="C28" s="56" t="n">
        <f aca="false">ROUND((((($AA$2+273.15)/(C$2+273.15)))^(1/2.3)*(1-0.000018823528*($A28-$AB$2))*$Y$2)/$Z$2,0)*$Z$2</f>
        <v>178</v>
      </c>
      <c r="D28" s="56" t="n">
        <f aca="false">ROUND((((($AA$2+273.15)/(D$2+273.15)))^(1/2.3)*(1-0.000018823528*($A28-$AB$2))*$Y$2)/$Z$2,0)*$Z$2</f>
        <v>176</v>
      </c>
      <c r="E28" s="56" t="n">
        <f aca="false">ROUND((((($AA$2+273.15)/(E$2+273.15)))^(1/2.3)*(1-0.000018823528*($A28-$AB$2))*$Y$2)/$Z$2,0)*$Z$2</f>
        <v>174</v>
      </c>
      <c r="F28" s="56" t="n">
        <f aca="false">ROUND((((($AA$2+273.15)/(F$2+273.15)))^(1/2.3)*(1-0.000018823528*($A28-$AB$2))*$Y$2)/$Z$2,0)*$Z$2</f>
        <v>172</v>
      </c>
      <c r="G28" s="56" t="n">
        <f aca="false">ROUND((((($AA$2+273.15)/(G$2+273.15)))^(1/2.3)*(1-0.000018823528*($A28-$AB$2))*$Y$2)/$Z$2,0)*$Z$2</f>
        <v>172</v>
      </c>
      <c r="H28" s="56" t="n">
        <f aca="false">ROUND((((($AA$2+273.15)/(H$2+273.15)))^(1/2.3)*(1-0.000018823528*($A28-$AB$2))*$Y$2)/$Z$2,0)*$Z$2</f>
        <v>170</v>
      </c>
      <c r="I28" s="56" t="n">
        <f aca="false">ROUND((((($AA$2+273.15)/(I$2+273.15)))^(1/2.3)*(1-0.000018823528*($A28-$AB$2))*$Y$2)/$Z$2,0)*$Z$2</f>
        <v>168</v>
      </c>
      <c r="J28" s="56" t="n">
        <f aca="false">ROUND((((($AA$2+273.15)/(J$2+273.15)))^(1/2.3)*(1-0.000018823528*($A28-$AB$2))*$Y$2)/$Z$2,0)*$Z$2</f>
        <v>168</v>
      </c>
      <c r="K28" s="56" t="n">
        <f aca="false">ROUND((((($AA$2+273.15)/(K$2+273.15)))^(1/2.3)*(1-0.000018823528*($A28-$AB$2))*$Y$2)/$Z$2,0)*$Z$2</f>
        <v>166</v>
      </c>
      <c r="L28" s="56" t="n">
        <f aca="false">ROUND((((($AA$2+273.15)/(L$2+273.15)))^(1/2.3)*(1-0.000018823528*($A28-$AB$2))*$Y$2)/$Z$2,0)*$Z$2</f>
        <v>164</v>
      </c>
      <c r="M28" s="56" t="n">
        <f aca="false">ROUND((((($AA$2+273.15)/(M$2+273.15)))^(1/2.3)*(1-0.000018823528*($A28-$AB$2))*$Y$2)/$Z$2,0)*$Z$2</f>
        <v>164</v>
      </c>
      <c r="N28" s="56" t="n">
        <f aca="false">ROUND((((($AA$2+273.15)/(N$2+273.15)))^(1/2.3)*(1-0.000018823528*($A28-$AB$2))*$Y$2)/$Z$2,0)*$Z$2</f>
        <v>162</v>
      </c>
      <c r="O28" s="56" t="n">
        <f aca="false">ROUND((((($AA$2+273.15)/(O$2+273.15)))^(1/2.3)*(1-0.000018823528*($A28-$AB$2))*$Y$2)/$Z$2,0)*$Z$2</f>
        <v>160</v>
      </c>
      <c r="P28" s="56" t="n">
        <f aca="false">ROUND((((($AA$2+273.15)/(P$2+273.15)))^(1/2.3)*(1-0.000018823528*($A28-$AB$2))*$Y$2)/$Z$2,0)*$Z$2</f>
        <v>160</v>
      </c>
      <c r="Q28" s="56" t="n">
        <f aca="false">ROUND((((($AA$2+273.15)/(Q$2+273.15)))^(1/2.3)*(1-0.000018823528*($A28-$AB$2))*$Y$2)/$Z$2,0)*$Z$2</f>
        <v>158</v>
      </c>
      <c r="R28" s="56" t="n">
        <f aca="false">ROUND((((($AA$2+273.15)/(R$2+273.15)))^(1/2.3)*(1-0.000018823528*($A28-$AB$2))*$Y$2)/$Z$2,0)*$Z$2</f>
        <v>158</v>
      </c>
      <c r="S28" s="56" t="n">
        <f aca="false">ROUND((((($AA$2+273.15)/(S$2+273.15)))^(1/2.3)*(1-0.000018823528*($A28-$AB$2))*$Y$2)/$Z$2,0)*$Z$2</f>
        <v>156</v>
      </c>
      <c r="T28" s="56" t="n">
        <f aca="false">ROUND((((($AA$2+273.15)/(T$2+273.15)))^(1/2.3)*(1-0.000018823528*($A28-$AB$2))*$Y$2)/$Z$2,0)*$Z$2</f>
        <v>154</v>
      </c>
      <c r="U28" s="56" t="n">
        <f aca="false">ROUND((((($AA$2+273.15)/(U$2+273.15)))^(1/2.3)*(1-0.000018823528*($A28-$AB$2))*$Y$2)/$Z$2,0)*$Z$2</f>
        <v>154</v>
      </c>
      <c r="V28" s="57" t="n">
        <f aca="false">ROUND((((($AA$2+273.15)/(V$2+273.15)))^(1/2.3)*(1-0.000018823528*($A28-$AB$2))*$Y$2)/$Z$2,0)*$Z$2</f>
        <v>152</v>
      </c>
      <c r="W28" s="25" t="n">
        <f aca="false">A28</f>
        <v>500</v>
      </c>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row>
    <row r="29" customFormat="false" ht="12.75" hidden="false" customHeight="false" outlineLevel="0" collapsed="false">
      <c r="A29" s="54" t="n">
        <v>400</v>
      </c>
      <c r="B29" s="55" t="n">
        <f aca="false">ROUND((((($AA$2+273.15)/(B$2+273.15)))^(1/2.3)*(1-0.000018823528*($A29-$AB$2))*$Y$2)/$Z$2,0)*$Z$2</f>
        <v>180</v>
      </c>
      <c r="C29" s="56" t="n">
        <f aca="false">ROUND((((($AA$2+273.15)/(C$2+273.15)))^(1/2.3)*(1-0.000018823528*($A29-$AB$2))*$Y$2)/$Z$2,0)*$Z$2</f>
        <v>178</v>
      </c>
      <c r="D29" s="56" t="n">
        <f aca="false">ROUND((((($AA$2+273.15)/(D$2+273.15)))^(1/2.3)*(1-0.000018823528*($A29-$AB$2))*$Y$2)/$Z$2,0)*$Z$2</f>
        <v>176</v>
      </c>
      <c r="E29" s="56" t="n">
        <f aca="false">ROUND((((($AA$2+273.15)/(E$2+273.15)))^(1/2.3)*(1-0.000018823528*($A29-$AB$2))*$Y$2)/$Z$2,0)*$Z$2</f>
        <v>174</v>
      </c>
      <c r="F29" s="56" t="n">
        <f aca="false">ROUND((((($AA$2+273.15)/(F$2+273.15)))^(1/2.3)*(1-0.000018823528*($A29-$AB$2))*$Y$2)/$Z$2,0)*$Z$2</f>
        <v>174</v>
      </c>
      <c r="G29" s="56" t="n">
        <f aca="false">ROUND((((($AA$2+273.15)/(G$2+273.15)))^(1/2.3)*(1-0.000018823528*($A29-$AB$2))*$Y$2)/$Z$2,0)*$Z$2</f>
        <v>172</v>
      </c>
      <c r="H29" s="56" t="n">
        <f aca="false">ROUND((((($AA$2+273.15)/(H$2+273.15)))^(1/2.3)*(1-0.000018823528*($A29-$AB$2))*$Y$2)/$Z$2,0)*$Z$2</f>
        <v>170</v>
      </c>
      <c r="I29" s="56" t="n">
        <f aca="false">ROUND((((($AA$2+273.15)/(I$2+273.15)))^(1/2.3)*(1-0.000018823528*($A29-$AB$2))*$Y$2)/$Z$2,0)*$Z$2</f>
        <v>168</v>
      </c>
      <c r="J29" s="56" t="n">
        <f aca="false">ROUND((((($AA$2+273.15)/(J$2+273.15)))^(1/2.3)*(1-0.000018823528*($A29-$AB$2))*$Y$2)/$Z$2,0)*$Z$2</f>
        <v>168</v>
      </c>
      <c r="K29" s="56" t="n">
        <f aca="false">ROUND((((($AA$2+273.15)/(K$2+273.15)))^(1/2.3)*(1-0.000018823528*($A29-$AB$2))*$Y$2)/$Z$2,0)*$Z$2</f>
        <v>166</v>
      </c>
      <c r="L29" s="56" t="n">
        <f aca="false">ROUND((((($AA$2+273.15)/(L$2+273.15)))^(1/2.3)*(1-0.000018823528*($A29-$AB$2))*$Y$2)/$Z$2,0)*$Z$2</f>
        <v>164</v>
      </c>
      <c r="M29" s="56" t="n">
        <f aca="false">ROUND((((($AA$2+273.15)/(M$2+273.15)))^(1/2.3)*(1-0.000018823528*($A29-$AB$2))*$Y$2)/$Z$2,0)*$Z$2</f>
        <v>164</v>
      </c>
      <c r="N29" s="56" t="n">
        <f aca="false">ROUND((((($AA$2+273.15)/(N$2+273.15)))^(1/2.3)*(1-0.000018823528*($A29-$AB$2))*$Y$2)/$Z$2,0)*$Z$2</f>
        <v>162</v>
      </c>
      <c r="O29" s="56" t="n">
        <f aca="false">ROUND((((($AA$2+273.15)/(O$2+273.15)))^(1/2.3)*(1-0.000018823528*($A29-$AB$2))*$Y$2)/$Z$2,0)*$Z$2</f>
        <v>160</v>
      </c>
      <c r="P29" s="56" t="n">
        <f aca="false">ROUND((((($AA$2+273.15)/(P$2+273.15)))^(1/2.3)*(1-0.000018823528*($A29-$AB$2))*$Y$2)/$Z$2,0)*$Z$2</f>
        <v>160</v>
      </c>
      <c r="Q29" s="56" t="n">
        <f aca="false">ROUND((((($AA$2+273.15)/(Q$2+273.15)))^(1/2.3)*(1-0.000018823528*($A29-$AB$2))*$Y$2)/$Z$2,0)*$Z$2</f>
        <v>158</v>
      </c>
      <c r="R29" s="56" t="n">
        <f aca="false">ROUND((((($AA$2+273.15)/(R$2+273.15)))^(1/2.3)*(1-0.000018823528*($A29-$AB$2))*$Y$2)/$Z$2,0)*$Z$2</f>
        <v>158</v>
      </c>
      <c r="S29" s="56" t="n">
        <f aca="false">ROUND((((($AA$2+273.15)/(S$2+273.15)))^(1/2.3)*(1-0.000018823528*($A29-$AB$2))*$Y$2)/$Z$2,0)*$Z$2</f>
        <v>156</v>
      </c>
      <c r="T29" s="56" t="n">
        <f aca="false">ROUND((((($AA$2+273.15)/(T$2+273.15)))^(1/2.3)*(1-0.000018823528*($A29-$AB$2))*$Y$2)/$Z$2,0)*$Z$2</f>
        <v>156</v>
      </c>
      <c r="U29" s="56" t="n">
        <f aca="false">ROUND((((($AA$2+273.15)/(U$2+273.15)))^(1/2.3)*(1-0.000018823528*($A29-$AB$2))*$Y$2)/$Z$2,0)*$Z$2</f>
        <v>154</v>
      </c>
      <c r="V29" s="57" t="n">
        <f aca="false">ROUND((((($AA$2+273.15)/(V$2+273.15)))^(1/2.3)*(1-0.000018823528*($A29-$AB$2))*$Y$2)/$Z$2,0)*$Z$2</f>
        <v>154</v>
      </c>
      <c r="W29" s="25" t="n">
        <f aca="false">A29</f>
        <v>400</v>
      </c>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row>
    <row r="30" customFormat="false" ht="12.75" hidden="false" customHeight="false" outlineLevel="0" collapsed="false">
      <c r="A30" s="54" t="n">
        <v>300</v>
      </c>
      <c r="B30" s="55" t="n">
        <f aca="false">ROUND((((($AA$2+273.15)/(B$2+273.15)))^(1/2.3)*(1-0.000018823528*($A30-$AB$2))*$Y$2)/$Z$2,0)*$Z$2</f>
        <v>180</v>
      </c>
      <c r="C30" s="56" t="n">
        <f aca="false">ROUND((((($AA$2+273.15)/(C$2+273.15)))^(1/2.3)*(1-0.000018823528*($A30-$AB$2))*$Y$2)/$Z$2,0)*$Z$2</f>
        <v>178</v>
      </c>
      <c r="D30" s="56" t="n">
        <f aca="false">ROUND((((($AA$2+273.15)/(D$2+273.15)))^(1/2.3)*(1-0.000018823528*($A30-$AB$2))*$Y$2)/$Z$2,0)*$Z$2</f>
        <v>176</v>
      </c>
      <c r="E30" s="56" t="n">
        <f aca="false">ROUND((((($AA$2+273.15)/(E$2+273.15)))^(1/2.3)*(1-0.000018823528*($A30-$AB$2))*$Y$2)/$Z$2,0)*$Z$2</f>
        <v>176</v>
      </c>
      <c r="F30" s="56" t="n">
        <f aca="false">ROUND((((($AA$2+273.15)/(F$2+273.15)))^(1/2.3)*(1-0.000018823528*($A30-$AB$2))*$Y$2)/$Z$2,0)*$Z$2</f>
        <v>174</v>
      </c>
      <c r="G30" s="56" t="n">
        <f aca="false">ROUND((((($AA$2+273.15)/(G$2+273.15)))^(1/2.3)*(1-0.000018823528*($A30-$AB$2))*$Y$2)/$Z$2,0)*$Z$2</f>
        <v>172</v>
      </c>
      <c r="H30" s="56" t="n">
        <f aca="false">ROUND((((($AA$2+273.15)/(H$2+273.15)))^(1/2.3)*(1-0.000018823528*($A30-$AB$2))*$Y$2)/$Z$2,0)*$Z$2</f>
        <v>170</v>
      </c>
      <c r="I30" s="56" t="n">
        <f aca="false">ROUND((((($AA$2+273.15)/(I$2+273.15)))^(1/2.3)*(1-0.000018823528*($A30-$AB$2))*$Y$2)/$Z$2,0)*$Z$2</f>
        <v>170</v>
      </c>
      <c r="J30" s="56" t="n">
        <f aca="false">ROUND((((($AA$2+273.15)/(J$2+273.15)))^(1/2.3)*(1-0.000018823528*($A30-$AB$2))*$Y$2)/$Z$2,0)*$Z$2</f>
        <v>168</v>
      </c>
      <c r="K30" s="56" t="n">
        <f aca="false">ROUND((((($AA$2+273.15)/(K$2+273.15)))^(1/2.3)*(1-0.000018823528*($A30-$AB$2))*$Y$2)/$Z$2,0)*$Z$2</f>
        <v>166</v>
      </c>
      <c r="L30" s="56" t="n">
        <f aca="false">ROUND((((($AA$2+273.15)/(L$2+273.15)))^(1/2.3)*(1-0.000018823528*($A30-$AB$2))*$Y$2)/$Z$2,0)*$Z$2</f>
        <v>164</v>
      </c>
      <c r="M30" s="56" t="n">
        <f aca="false">ROUND((((($AA$2+273.15)/(M$2+273.15)))^(1/2.3)*(1-0.000018823528*($A30-$AB$2))*$Y$2)/$Z$2,0)*$Z$2</f>
        <v>164</v>
      </c>
      <c r="N30" s="56" t="n">
        <f aca="false">ROUND((((($AA$2+273.15)/(N$2+273.15)))^(1/2.3)*(1-0.000018823528*($A30-$AB$2))*$Y$2)/$Z$2,0)*$Z$2</f>
        <v>162</v>
      </c>
      <c r="O30" s="56" t="n">
        <f aca="false">ROUND((((($AA$2+273.15)/(O$2+273.15)))^(1/2.3)*(1-0.000018823528*($A30-$AB$2))*$Y$2)/$Z$2,0)*$Z$2</f>
        <v>162</v>
      </c>
      <c r="P30" s="56" t="n">
        <f aca="false">ROUND((((($AA$2+273.15)/(P$2+273.15)))^(1/2.3)*(1-0.000018823528*($A30-$AB$2))*$Y$2)/$Z$2,0)*$Z$2</f>
        <v>160</v>
      </c>
      <c r="Q30" s="56" t="n">
        <f aca="false">ROUND((((($AA$2+273.15)/(Q$2+273.15)))^(1/2.3)*(1-0.000018823528*($A30-$AB$2))*$Y$2)/$Z$2,0)*$Z$2</f>
        <v>158</v>
      </c>
      <c r="R30" s="56" t="n">
        <f aca="false">ROUND((((($AA$2+273.15)/(R$2+273.15)))^(1/2.3)*(1-0.000018823528*($A30-$AB$2))*$Y$2)/$Z$2,0)*$Z$2</f>
        <v>158</v>
      </c>
      <c r="S30" s="56" t="n">
        <f aca="false">ROUND((((($AA$2+273.15)/(S$2+273.15)))^(1/2.3)*(1-0.000018823528*($A30-$AB$2))*$Y$2)/$Z$2,0)*$Z$2</f>
        <v>156</v>
      </c>
      <c r="T30" s="56" t="n">
        <f aca="false">ROUND((((($AA$2+273.15)/(T$2+273.15)))^(1/2.3)*(1-0.000018823528*($A30-$AB$2))*$Y$2)/$Z$2,0)*$Z$2</f>
        <v>156</v>
      </c>
      <c r="U30" s="56" t="n">
        <f aca="false">ROUND((((($AA$2+273.15)/(U$2+273.15)))^(1/2.3)*(1-0.000018823528*($A30-$AB$2))*$Y$2)/$Z$2,0)*$Z$2</f>
        <v>154</v>
      </c>
      <c r="V30" s="57" t="n">
        <f aca="false">ROUND((((($AA$2+273.15)/(V$2+273.15)))^(1/2.3)*(1-0.000018823528*($A30-$AB$2))*$Y$2)/$Z$2,0)*$Z$2</f>
        <v>154</v>
      </c>
      <c r="W30" s="25" t="n">
        <f aca="false">A30</f>
        <v>300</v>
      </c>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row>
    <row r="31" customFormat="false" ht="12.75" hidden="false" customHeight="false" outlineLevel="0" collapsed="false">
      <c r="A31" s="54" t="n">
        <v>200</v>
      </c>
      <c r="B31" s="55" t="n">
        <f aca="false">ROUND((((($AA$2+273.15)/(B$2+273.15)))^(1/2.3)*(1-0.000018823528*($A31-$AB$2))*$Y$2)/$Z$2,0)*$Z$2</f>
        <v>180</v>
      </c>
      <c r="C31" s="56" t="n">
        <f aca="false">ROUND((((($AA$2+273.15)/(C$2+273.15)))^(1/2.3)*(1-0.000018823528*($A31-$AB$2))*$Y$2)/$Z$2,0)*$Z$2</f>
        <v>178</v>
      </c>
      <c r="D31" s="56" t="n">
        <f aca="false">ROUND((((($AA$2+273.15)/(D$2+273.15)))^(1/2.3)*(1-0.000018823528*($A31-$AB$2))*$Y$2)/$Z$2,0)*$Z$2</f>
        <v>178</v>
      </c>
      <c r="E31" s="56" t="n">
        <f aca="false">ROUND((((($AA$2+273.15)/(E$2+273.15)))^(1/2.3)*(1-0.000018823528*($A31-$AB$2))*$Y$2)/$Z$2,0)*$Z$2</f>
        <v>176</v>
      </c>
      <c r="F31" s="56" t="n">
        <f aca="false">ROUND((((($AA$2+273.15)/(F$2+273.15)))^(1/2.3)*(1-0.000018823528*($A31-$AB$2))*$Y$2)/$Z$2,0)*$Z$2</f>
        <v>174</v>
      </c>
      <c r="G31" s="56" t="n">
        <f aca="false">ROUND((((($AA$2+273.15)/(G$2+273.15)))^(1/2.3)*(1-0.000018823528*($A31-$AB$2))*$Y$2)/$Z$2,0)*$Z$2</f>
        <v>172</v>
      </c>
      <c r="H31" s="56" t="n">
        <f aca="false">ROUND((((($AA$2+273.15)/(H$2+273.15)))^(1/2.3)*(1-0.000018823528*($A31-$AB$2))*$Y$2)/$Z$2,0)*$Z$2</f>
        <v>170</v>
      </c>
      <c r="I31" s="56" t="n">
        <f aca="false">ROUND((((($AA$2+273.15)/(I$2+273.15)))^(1/2.3)*(1-0.000018823528*($A31-$AB$2))*$Y$2)/$Z$2,0)*$Z$2</f>
        <v>170</v>
      </c>
      <c r="J31" s="56" t="n">
        <f aca="false">ROUND((((($AA$2+273.15)/(J$2+273.15)))^(1/2.3)*(1-0.000018823528*($A31-$AB$2))*$Y$2)/$Z$2,0)*$Z$2</f>
        <v>168</v>
      </c>
      <c r="K31" s="56" t="n">
        <f aca="false">ROUND((((($AA$2+273.15)/(K$2+273.15)))^(1/2.3)*(1-0.000018823528*($A31-$AB$2))*$Y$2)/$Z$2,0)*$Z$2</f>
        <v>166</v>
      </c>
      <c r="L31" s="56" t="n">
        <f aca="false">ROUND((((($AA$2+273.15)/(L$2+273.15)))^(1/2.3)*(1-0.000018823528*($A31-$AB$2))*$Y$2)/$Z$2,0)*$Z$2</f>
        <v>166</v>
      </c>
      <c r="M31" s="56" t="n">
        <f aca="false">ROUND((((($AA$2+273.15)/(M$2+273.15)))^(1/2.3)*(1-0.000018823528*($A31-$AB$2))*$Y$2)/$Z$2,0)*$Z$2</f>
        <v>164</v>
      </c>
      <c r="N31" s="56" t="n">
        <f aca="false">ROUND((((($AA$2+273.15)/(N$2+273.15)))^(1/2.3)*(1-0.000018823528*($A31-$AB$2))*$Y$2)/$Z$2,0)*$Z$2</f>
        <v>162</v>
      </c>
      <c r="O31" s="56" t="n">
        <f aca="false">ROUND((((($AA$2+273.15)/(O$2+273.15)))^(1/2.3)*(1-0.000018823528*($A31-$AB$2))*$Y$2)/$Z$2,0)*$Z$2</f>
        <v>162</v>
      </c>
      <c r="P31" s="56" t="n">
        <f aca="false">ROUND((((($AA$2+273.15)/(P$2+273.15)))^(1/2.3)*(1-0.000018823528*($A31-$AB$2))*$Y$2)/$Z$2,0)*$Z$2</f>
        <v>160</v>
      </c>
      <c r="Q31" s="56" t="n">
        <f aca="false">ROUND((((($AA$2+273.15)/(Q$2+273.15)))^(1/2.3)*(1-0.000018823528*($A31-$AB$2))*$Y$2)/$Z$2,0)*$Z$2</f>
        <v>160</v>
      </c>
      <c r="R31" s="56" t="n">
        <f aca="false">ROUND((((($AA$2+273.15)/(R$2+273.15)))^(1/2.3)*(1-0.000018823528*($A31-$AB$2))*$Y$2)/$Z$2,0)*$Z$2</f>
        <v>158</v>
      </c>
      <c r="S31" s="56" t="n">
        <f aca="false">ROUND((((($AA$2+273.15)/(S$2+273.15)))^(1/2.3)*(1-0.000018823528*($A31-$AB$2))*$Y$2)/$Z$2,0)*$Z$2</f>
        <v>156</v>
      </c>
      <c r="T31" s="56" t="n">
        <f aca="false">ROUND((((($AA$2+273.15)/(T$2+273.15)))^(1/2.3)*(1-0.000018823528*($A31-$AB$2))*$Y$2)/$Z$2,0)*$Z$2</f>
        <v>156</v>
      </c>
      <c r="U31" s="56" t="n">
        <f aca="false">ROUND((((($AA$2+273.15)/(U$2+273.15)))^(1/2.3)*(1-0.000018823528*($A31-$AB$2))*$Y$2)/$Z$2,0)*$Z$2</f>
        <v>154</v>
      </c>
      <c r="V31" s="57" t="n">
        <f aca="false">ROUND((((($AA$2+273.15)/(V$2+273.15)))^(1/2.3)*(1-0.000018823528*($A31-$AB$2))*$Y$2)/$Z$2,0)*$Z$2</f>
        <v>154</v>
      </c>
      <c r="W31" s="25" t="n">
        <f aca="false">A31</f>
        <v>200</v>
      </c>
      <c r="X31" s="29"/>
      <c r="Y31" s="58"/>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row>
    <row r="32" customFormat="false" ht="12.75" hidden="false" customHeight="false" outlineLevel="0" collapsed="false">
      <c r="A32" s="54" t="n">
        <v>100</v>
      </c>
      <c r="B32" s="55" t="n">
        <f aca="false">ROUND((((($AA$2+273.15)/(B$2+273.15)))^(1/2.3)*(1-0.000018823528*($A32-$AB$2))*$Y$2)/$Z$2,0)*$Z$2</f>
        <v>180</v>
      </c>
      <c r="C32" s="56" t="n">
        <f aca="false">ROUND((((($AA$2+273.15)/(C$2+273.15)))^(1/2.3)*(1-0.000018823528*($A32-$AB$2))*$Y$2)/$Z$2,0)*$Z$2</f>
        <v>180</v>
      </c>
      <c r="D32" s="56" t="n">
        <f aca="false">ROUND((((($AA$2+273.15)/(D$2+273.15)))^(1/2.3)*(1-0.000018823528*($A32-$AB$2))*$Y$2)/$Z$2,0)*$Z$2</f>
        <v>178</v>
      </c>
      <c r="E32" s="56" t="n">
        <f aca="false">ROUND((((($AA$2+273.15)/(E$2+273.15)))^(1/2.3)*(1-0.000018823528*($A32-$AB$2))*$Y$2)/$Z$2,0)*$Z$2</f>
        <v>176</v>
      </c>
      <c r="F32" s="56" t="n">
        <f aca="false">ROUND((((($AA$2+273.15)/(F$2+273.15)))^(1/2.3)*(1-0.000018823528*($A32-$AB$2))*$Y$2)/$Z$2,0)*$Z$2</f>
        <v>174</v>
      </c>
      <c r="G32" s="56" t="n">
        <f aca="false">ROUND((((($AA$2+273.15)/(G$2+273.15)))^(1/2.3)*(1-0.000018823528*($A32-$AB$2))*$Y$2)/$Z$2,0)*$Z$2</f>
        <v>172</v>
      </c>
      <c r="H32" s="56" t="n">
        <f aca="false">ROUND((((($AA$2+273.15)/(H$2+273.15)))^(1/2.3)*(1-0.000018823528*($A32-$AB$2))*$Y$2)/$Z$2,0)*$Z$2</f>
        <v>172</v>
      </c>
      <c r="I32" s="56" t="n">
        <f aca="false">ROUND((((($AA$2+273.15)/(I$2+273.15)))^(1/2.3)*(1-0.000018823528*($A32-$AB$2))*$Y$2)/$Z$2,0)*$Z$2</f>
        <v>170</v>
      </c>
      <c r="J32" s="56" t="n">
        <f aca="false">ROUND((((($AA$2+273.15)/(J$2+273.15)))^(1/2.3)*(1-0.000018823528*($A32-$AB$2))*$Y$2)/$Z$2,0)*$Z$2</f>
        <v>168</v>
      </c>
      <c r="K32" s="56" t="n">
        <f aca="false">ROUND((((($AA$2+273.15)/(K$2+273.15)))^(1/2.3)*(1-0.000018823528*($A32-$AB$2))*$Y$2)/$Z$2,0)*$Z$2</f>
        <v>166</v>
      </c>
      <c r="L32" s="56" t="n">
        <f aca="false">ROUND((((($AA$2+273.15)/(L$2+273.15)))^(1/2.3)*(1-0.000018823528*($A32-$AB$2))*$Y$2)/$Z$2,0)*$Z$2</f>
        <v>166</v>
      </c>
      <c r="M32" s="56" t="n">
        <f aca="false">ROUND((((($AA$2+273.15)/(M$2+273.15)))^(1/2.3)*(1-0.000018823528*($A32-$AB$2))*$Y$2)/$Z$2,0)*$Z$2</f>
        <v>164</v>
      </c>
      <c r="N32" s="56" t="n">
        <f aca="false">ROUND((((($AA$2+273.15)/(N$2+273.15)))^(1/2.3)*(1-0.000018823528*($A32-$AB$2))*$Y$2)/$Z$2,0)*$Z$2</f>
        <v>164</v>
      </c>
      <c r="O32" s="56" t="n">
        <f aca="false">ROUND((((($AA$2+273.15)/(O$2+273.15)))^(1/2.3)*(1-0.000018823528*($A32-$AB$2))*$Y$2)/$Z$2,0)*$Z$2</f>
        <v>162</v>
      </c>
      <c r="P32" s="56" t="n">
        <f aca="false">ROUND((((($AA$2+273.15)/(P$2+273.15)))^(1/2.3)*(1-0.000018823528*($A32-$AB$2))*$Y$2)/$Z$2,0)*$Z$2</f>
        <v>160</v>
      </c>
      <c r="Q32" s="56" t="n">
        <f aca="false">ROUND((((($AA$2+273.15)/(Q$2+273.15)))^(1/2.3)*(1-0.000018823528*($A32-$AB$2))*$Y$2)/$Z$2,0)*$Z$2</f>
        <v>160</v>
      </c>
      <c r="R32" s="56" t="n">
        <f aca="false">ROUND((((($AA$2+273.15)/(R$2+273.15)))^(1/2.3)*(1-0.000018823528*($A32-$AB$2))*$Y$2)/$Z$2,0)*$Z$2</f>
        <v>158</v>
      </c>
      <c r="S32" s="56" t="n">
        <f aca="false">ROUND((((($AA$2+273.15)/(S$2+273.15)))^(1/2.3)*(1-0.000018823528*($A32-$AB$2))*$Y$2)/$Z$2,0)*$Z$2</f>
        <v>158</v>
      </c>
      <c r="T32" s="56" t="n">
        <f aca="false">ROUND((((($AA$2+273.15)/(T$2+273.15)))^(1/2.3)*(1-0.000018823528*($A32-$AB$2))*$Y$2)/$Z$2,0)*$Z$2</f>
        <v>156</v>
      </c>
      <c r="U32" s="56" t="n">
        <f aca="false">ROUND((((($AA$2+273.15)/(U$2+273.15)))^(1/2.3)*(1-0.000018823528*($A32-$AB$2))*$Y$2)/$Z$2,0)*$Z$2</f>
        <v>154</v>
      </c>
      <c r="V32" s="57" t="n">
        <f aca="false">ROUND((((($AA$2+273.15)/(V$2+273.15)))^(1/2.3)*(1-0.000018823528*($A32-$AB$2))*$Y$2)/$Z$2,0)*$Z$2</f>
        <v>154</v>
      </c>
      <c r="W32" s="25" t="n">
        <f aca="false">A32</f>
        <v>100</v>
      </c>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row>
    <row r="33" customFormat="false" ht="12.75" hidden="false" customHeight="false" outlineLevel="0" collapsed="false">
      <c r="A33" s="59" t="n">
        <v>0</v>
      </c>
      <c r="B33" s="60" t="n">
        <f aca="false">ROUND((((($AA$2+273.15)/(B$2+273.15)))^(1/2.3)*(1-0.000018823528*($A33-$AB$2))*$Y$2)/$Z$2,0)*$Z$2</f>
        <v>182</v>
      </c>
      <c r="C33" s="61" t="n">
        <f aca="false">ROUND((((($AA$2+273.15)/(C$2+273.15)))^(1/2.3)*(1-0.000018823528*($A33-$AB$2))*$Y$2)/$Z$2,0)*$Z$2</f>
        <v>180</v>
      </c>
      <c r="D33" s="61" t="n">
        <f aca="false">ROUND((((($AA$2+273.15)/(D$2+273.15)))^(1/2.3)*(1-0.000018823528*($A33-$AB$2))*$Y$2)/$Z$2,0)*$Z$2</f>
        <v>178</v>
      </c>
      <c r="E33" s="61" t="n">
        <f aca="false">ROUND((((($AA$2+273.15)/(E$2+273.15)))^(1/2.3)*(1-0.000018823528*($A33-$AB$2))*$Y$2)/$Z$2,0)*$Z$2</f>
        <v>176</v>
      </c>
      <c r="F33" s="61" t="n">
        <f aca="false">ROUND((((($AA$2+273.15)/(F$2+273.15)))^(1/2.3)*(1-0.000018823528*($A33-$AB$2))*$Y$2)/$Z$2,0)*$Z$2</f>
        <v>174</v>
      </c>
      <c r="G33" s="61" t="n">
        <f aca="false">ROUND((((($AA$2+273.15)/(G$2+273.15)))^(1/2.3)*(1-0.000018823528*($A33-$AB$2))*$Y$2)/$Z$2,0)*$Z$2</f>
        <v>172</v>
      </c>
      <c r="H33" s="61" t="n">
        <f aca="false">ROUND((((($AA$2+273.15)/(H$2+273.15)))^(1/2.3)*(1-0.000018823528*($A33-$AB$2))*$Y$2)/$Z$2,0)*$Z$2</f>
        <v>172</v>
      </c>
      <c r="I33" s="61" t="n">
        <f aca="false">ROUND((((($AA$2+273.15)/(I$2+273.15)))^(1/2.3)*(1-0.000018823528*($A33-$AB$2))*$Y$2)/$Z$2,0)*$Z$2</f>
        <v>170</v>
      </c>
      <c r="J33" s="61" t="n">
        <f aca="false">ROUND((((($AA$2+273.15)/(J$2+273.15)))^(1/2.3)*(1-0.000018823528*($A33-$AB$2))*$Y$2)/$Z$2,0)*$Z$2</f>
        <v>168</v>
      </c>
      <c r="K33" s="61" t="n">
        <f aca="false">ROUND((((($AA$2+273.15)/(K$2+273.15)))^(1/2.3)*(1-0.000018823528*($A33-$AB$2))*$Y$2)/$Z$2,0)*$Z$2</f>
        <v>168</v>
      </c>
      <c r="L33" s="61" t="n">
        <f aca="false">ROUND((((($AA$2+273.15)/(L$2+273.15)))^(1/2.3)*(1-0.000018823528*($A33-$AB$2))*$Y$2)/$Z$2,0)*$Z$2</f>
        <v>166</v>
      </c>
      <c r="M33" s="61" t="n">
        <f aca="false">ROUND((((($AA$2+273.15)/(M$2+273.15)))^(1/2.3)*(1-0.000018823528*($A33-$AB$2))*$Y$2)/$Z$2,0)*$Z$2</f>
        <v>164</v>
      </c>
      <c r="N33" s="61" t="n">
        <f aca="false">ROUND((((($AA$2+273.15)/(N$2+273.15)))^(1/2.3)*(1-0.000018823528*($A33-$AB$2))*$Y$2)/$Z$2,0)*$Z$2</f>
        <v>164</v>
      </c>
      <c r="O33" s="61" t="n">
        <f aca="false">ROUND((((($AA$2+273.15)/(O$2+273.15)))^(1/2.3)*(1-0.000018823528*($A33-$AB$2))*$Y$2)/$Z$2,0)*$Z$2</f>
        <v>162</v>
      </c>
      <c r="P33" s="61" t="n">
        <f aca="false">ROUND((((($AA$2+273.15)/(P$2+273.15)))^(1/2.3)*(1-0.000018823528*($A33-$AB$2))*$Y$2)/$Z$2,0)*$Z$2</f>
        <v>160</v>
      </c>
      <c r="Q33" s="61" t="n">
        <f aca="false">ROUND((((($AA$2+273.15)/(Q$2+273.15)))^(1/2.3)*(1-0.000018823528*($A33-$AB$2))*$Y$2)/$Z$2,0)*$Z$2</f>
        <v>160</v>
      </c>
      <c r="R33" s="61" t="n">
        <f aca="false">ROUND((((($AA$2+273.15)/(R$2+273.15)))^(1/2.3)*(1-0.000018823528*($A33-$AB$2))*$Y$2)/$Z$2,0)*$Z$2</f>
        <v>158</v>
      </c>
      <c r="S33" s="61" t="n">
        <f aca="false">ROUND((((($AA$2+273.15)/(S$2+273.15)))^(1/2.3)*(1-0.000018823528*($A33-$AB$2))*$Y$2)/$Z$2,0)*$Z$2</f>
        <v>158</v>
      </c>
      <c r="T33" s="61" t="n">
        <f aca="false">ROUND((((($AA$2+273.15)/(T$2+273.15)))^(1/2.3)*(1-0.000018823528*($A33-$AB$2))*$Y$2)/$Z$2,0)*$Z$2</f>
        <v>156</v>
      </c>
      <c r="U33" s="61" t="n">
        <f aca="false">ROUND((((($AA$2+273.15)/(U$2+273.15)))^(1/2.3)*(1-0.000018823528*($A33-$AB$2))*$Y$2)/$Z$2,0)*$Z$2</f>
        <v>156</v>
      </c>
      <c r="V33" s="62" t="n">
        <f aca="false">ROUND((((($AA$2+273.15)/(V$2+273.15)))^(1/2.3)*(1-0.000018823528*($A33-$AB$2))*$Y$2)/$Z$2,0)*$Z$2</f>
        <v>154</v>
      </c>
      <c r="W33" s="25" t="n">
        <f aca="false">A33</f>
        <v>0</v>
      </c>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row>
    <row r="34" customFormat="false" ht="19.5" hidden="false" customHeight="true" outlineLevel="0" collapsed="false">
      <c r="A34" s="11" t="s">
        <v>9</v>
      </c>
      <c r="B34" s="41" t="n">
        <f aca="false">B2</f>
        <v>-50</v>
      </c>
      <c r="C34" s="41" t="n">
        <f aca="false">C2</f>
        <v>-45</v>
      </c>
      <c r="D34" s="41" t="n">
        <f aca="false">D2</f>
        <v>-40</v>
      </c>
      <c r="E34" s="41" t="n">
        <f aca="false">E2</f>
        <v>-35</v>
      </c>
      <c r="F34" s="41" t="n">
        <f aca="false">F2</f>
        <v>-30</v>
      </c>
      <c r="G34" s="41" t="n">
        <f aca="false">G2</f>
        <v>-25</v>
      </c>
      <c r="H34" s="41" t="n">
        <f aca="false">H2</f>
        <v>-20</v>
      </c>
      <c r="I34" s="41" t="n">
        <f aca="false">I2</f>
        <v>-15</v>
      </c>
      <c r="J34" s="41" t="n">
        <f aca="false">J2</f>
        <v>-10</v>
      </c>
      <c r="K34" s="41" t="n">
        <f aca="false">K2</f>
        <v>-5</v>
      </c>
      <c r="L34" s="41" t="n">
        <f aca="false">L2</f>
        <v>0</v>
      </c>
      <c r="M34" s="41" t="n">
        <f aca="false">M2</f>
        <v>5</v>
      </c>
      <c r="N34" s="41" t="n">
        <f aca="false">N2</f>
        <v>10</v>
      </c>
      <c r="O34" s="41" t="n">
        <f aca="false">O2</f>
        <v>15</v>
      </c>
      <c r="P34" s="41" t="n">
        <f aca="false">P2</f>
        <v>20</v>
      </c>
      <c r="Q34" s="41" t="n">
        <f aca="false">Q2</f>
        <v>25</v>
      </c>
      <c r="R34" s="41" t="n">
        <f aca="false">R2</f>
        <v>30</v>
      </c>
      <c r="S34" s="41" t="n">
        <f aca="false">S2</f>
        <v>35</v>
      </c>
      <c r="T34" s="41" t="n">
        <f aca="false">T2</f>
        <v>40</v>
      </c>
      <c r="U34" s="41" t="n">
        <f aca="false">U2</f>
        <v>45</v>
      </c>
      <c r="V34" s="41" t="n">
        <f aca="false">V2</f>
        <v>50</v>
      </c>
      <c r="W34" s="7" t="s">
        <v>10</v>
      </c>
    </row>
  </sheetData>
  <mergeCells count="1">
    <mergeCell ref="A1:W1"/>
  </mergeCells>
  <printOptions headings="false" gridLines="false" gridLinesSet="true" horizontalCentered="true" verticalCentered="true"/>
  <pageMargins left="0.590277777777778" right="0.590277777777778" top="1.10208333333333" bottom="0.393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I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7" activeCellId="0" sqref="J17"/>
    </sheetView>
  </sheetViews>
  <sheetFormatPr defaultColWidth="11.40625" defaultRowHeight="12.75" zeroHeight="false" outlineLevelRow="0" outlineLevelCol="0"/>
  <cols>
    <col collapsed="false" customWidth="false" hidden="false" outlineLevel="0" max="1" min="1" style="6" width="11.39"/>
    <col collapsed="false" customWidth="true" hidden="false" outlineLevel="0" max="2" min="2" style="6" width="3.98"/>
    <col collapsed="false" customWidth="true" hidden="false" outlineLevel="0" max="4" min="3" style="6" width="10.27"/>
    <col collapsed="false" customWidth="true" hidden="false" outlineLevel="0" max="6" min="5" style="6" width="13.13"/>
    <col collapsed="false" customWidth="true" hidden="false" outlineLevel="0" max="7" min="7" style="6" width="11.12"/>
    <col collapsed="false" customWidth="true" hidden="false" outlineLevel="0" max="9" min="8" style="6" width="9.84"/>
    <col collapsed="false" customWidth="false" hidden="false" outlineLevel="0" max="257" min="10" style="6" width="11.39"/>
  </cols>
  <sheetData>
    <row r="2" customFormat="false" ht="25.5" hidden="false" customHeight="true" outlineLevel="0" collapsed="false">
      <c r="B2" s="63" t="s">
        <v>18</v>
      </c>
      <c r="C2" s="63"/>
      <c r="D2" s="63"/>
      <c r="E2" s="63"/>
      <c r="F2" s="63"/>
      <c r="G2" s="63"/>
    </row>
    <row r="3" customFormat="false" ht="36" hidden="false" customHeight="true" outlineLevel="0" collapsed="false">
      <c r="B3" s="52"/>
      <c r="C3" s="64" t="s">
        <v>19</v>
      </c>
      <c r="D3" s="64" t="s">
        <v>20</v>
      </c>
      <c r="E3" s="45" t="s">
        <v>21</v>
      </c>
      <c r="F3" s="65" t="s">
        <v>22</v>
      </c>
      <c r="G3" s="66" t="s">
        <v>23</v>
      </c>
    </row>
    <row r="4" customFormat="false" ht="12.75" hidden="false" customHeight="false" outlineLevel="0" collapsed="false">
      <c r="B4" s="55" t="s">
        <v>24</v>
      </c>
      <c r="C4" s="67" t="n">
        <v>40</v>
      </c>
      <c r="D4" s="31" t="n">
        <f aca="false">1013.25*0.02896/8.314/(C4+273.15)*100</f>
        <v>1.12707478476042</v>
      </c>
      <c r="E4" s="68" t="n">
        <f aca="false">D5/D4</f>
        <v>1.06822445846836</v>
      </c>
      <c r="F4" s="67" t="n">
        <v>163.25</v>
      </c>
      <c r="G4" s="69" t="n">
        <v>350</v>
      </c>
      <c r="I4" s="67" t="s">
        <v>25</v>
      </c>
    </row>
    <row r="5" customFormat="false" ht="12.75" hidden="false" customHeight="false" outlineLevel="0" collapsed="false">
      <c r="B5" s="60" t="s">
        <v>26</v>
      </c>
      <c r="C5" s="49" t="n">
        <v>20</v>
      </c>
      <c r="D5" s="39" t="n">
        <f aca="false">1013.25*0.02896/8.314/(C5+273.15)*100</f>
        <v>1.20396885160405</v>
      </c>
      <c r="E5" s="68"/>
      <c r="F5" s="70" t="n">
        <f aca="false">F4*E4^(1/2.3)</f>
        <v>168.002271645162</v>
      </c>
      <c r="G5" s="71" t="n">
        <f aca="false">G4*E4</f>
        <v>373.878560463926</v>
      </c>
      <c r="I5" s="70" t="s">
        <v>27</v>
      </c>
    </row>
    <row r="9" customFormat="false" ht="21.75" hidden="false" customHeight="true" outlineLevel="0" collapsed="false">
      <c r="C9" s="2" t="s">
        <v>28</v>
      </c>
      <c r="D9" s="2"/>
      <c r="E9" s="2"/>
      <c r="F9" s="2"/>
      <c r="G9" s="2"/>
    </row>
    <row r="10" customFormat="false" ht="24.05" hidden="false" customHeight="false" outlineLevel="0" collapsed="false">
      <c r="C10" s="52"/>
      <c r="D10" s="64" t="s">
        <v>17</v>
      </c>
      <c r="E10" s="45" t="s">
        <v>21</v>
      </c>
      <c r="F10" s="65" t="s">
        <v>22</v>
      </c>
      <c r="G10" s="66" t="s">
        <v>23</v>
      </c>
    </row>
    <row r="11" customFormat="false" ht="12.75" hidden="false" customHeight="false" outlineLevel="0" collapsed="false">
      <c r="C11" s="55" t="s">
        <v>24</v>
      </c>
      <c r="D11" s="67" t="n">
        <v>0</v>
      </c>
      <c r="E11" s="68" t="n">
        <f aca="false">(1-0.000018823528*(D12-D11))^2.3</f>
        <v>0.957234601364969</v>
      </c>
      <c r="F11" s="67" t="n">
        <v>170</v>
      </c>
      <c r="G11" s="69" t="n">
        <v>350</v>
      </c>
    </row>
    <row r="12" customFormat="false" ht="12.75" hidden="false" customHeight="false" outlineLevel="0" collapsed="false">
      <c r="C12" s="60" t="s">
        <v>26</v>
      </c>
      <c r="D12" s="49" t="n">
        <v>1000</v>
      </c>
      <c r="E12" s="68"/>
      <c r="F12" s="70" t="n">
        <f aca="false">(1-0.000018823528*(D12-D11))*F11</f>
        <v>166.80000024</v>
      </c>
      <c r="G12" s="71" t="n">
        <f aca="false">E11*G11</f>
        <v>335.032110477739</v>
      </c>
    </row>
    <row r="17" customFormat="false" ht="15" hidden="false" customHeight="false" outlineLevel="0" collapsed="false">
      <c r="B17" s="63" t="s">
        <v>29</v>
      </c>
      <c r="C17" s="63"/>
      <c r="D17" s="63"/>
      <c r="E17" s="63"/>
      <c r="F17" s="63"/>
      <c r="G17" s="63"/>
    </row>
    <row r="18" customFormat="false" ht="24.05" hidden="false" customHeight="false" outlineLevel="0" collapsed="false">
      <c r="B18" s="52"/>
      <c r="C18" s="64" t="s">
        <v>17</v>
      </c>
      <c r="D18" s="64" t="s">
        <v>30</v>
      </c>
      <c r="E18" s="45" t="s">
        <v>21</v>
      </c>
      <c r="F18" s="65" t="s">
        <v>22</v>
      </c>
      <c r="G18" s="66" t="s">
        <v>23</v>
      </c>
      <c r="I18" s="21"/>
    </row>
    <row r="19" customFormat="false" ht="12.75" hidden="false" customHeight="false" outlineLevel="0" collapsed="false">
      <c r="B19" s="55" t="s">
        <v>24</v>
      </c>
      <c r="C19" s="67" t="n">
        <v>0</v>
      </c>
      <c r="D19" s="67" t="n">
        <v>20</v>
      </c>
      <c r="E19" s="68" t="n">
        <f aca="false">((D19+273.15)/(D20+273.15))*(1-0.000018823528*(C20-C19))^2.3</f>
        <v>0.978940601395921</v>
      </c>
      <c r="F19" s="67" t="n">
        <v>170</v>
      </c>
      <c r="G19" s="69" t="n">
        <v>350</v>
      </c>
      <c r="I19" s="58"/>
    </row>
    <row r="20" customFormat="false" ht="12.75" hidden="false" customHeight="false" outlineLevel="0" collapsed="false">
      <c r="B20" s="60" t="s">
        <v>26</v>
      </c>
      <c r="C20" s="49" t="n">
        <v>1000</v>
      </c>
      <c r="D20" s="72" t="n">
        <f aca="false">D19-(0.0065*(C20-C19))</f>
        <v>13.5</v>
      </c>
      <c r="E20" s="68"/>
      <c r="F20" s="70" t="n">
        <f aca="false">(((D19+273.15)/(D20+273.15)))^(1/2.3)*(1-0.000018823528*(C20-C19))*F19</f>
        <v>168.434068571589</v>
      </c>
      <c r="G20" s="71" t="n">
        <f aca="false">E19*G19</f>
        <v>342.629210488572</v>
      </c>
      <c r="I20" s="58"/>
    </row>
  </sheetData>
  <mergeCells count="6">
    <mergeCell ref="B2:G2"/>
    <mergeCell ref="E4:E5"/>
    <mergeCell ref="C9:G9"/>
    <mergeCell ref="E11:E12"/>
    <mergeCell ref="B17:G17"/>
    <mergeCell ref="E19:E20"/>
  </mergeCells>
  <dataValidations count="3">
    <dataValidation allowBlank="true" error="Pfusch mir nicht ins Handwerk!&#10;&#10;Diese Zellenwerte werden automatisch berechnet!" errorStyle="stop" errorTitle="Der Oberkorrektor:" operator="equal" showDropDown="false" showErrorMessage="false" showInputMessage="false" sqref="C5" type="none">
      <formula1>0</formula1>
      <formula2>0</formula2>
    </dataValidation>
    <dataValidation allowBlank="true" error="Pfusch mir nicht ins Handwerk!&#10;&#10;Diese Zellenwerte werden automatisch berechnet!" errorStyle="stop" errorTitle="Der Oberkorrektor:" operator="equal" showDropDown="false" showErrorMessage="true" showInputMessage="false" sqref="I19:I20" type="textLength">
      <formula1>0</formula1>
      <formula2>0</formula2>
    </dataValidation>
    <dataValidation allowBlank="true" error="Hier gibt es nichts einzugeben!&#10;Die Werte werden automatisch berechnet." errorStyle="stop" errorTitle="Der Oberkorrektor:" operator="notEqual" showDropDown="false" showErrorMessage="true" showInputMessage="false" sqref="D4:E5 F5:G5 I5 E11:E12 F12:G12 E19:E20 D20 F20:G20" type="textLength">
      <formula1>0</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3:K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2" activeCellId="0" sqref="K12"/>
    </sheetView>
  </sheetViews>
  <sheetFormatPr defaultColWidth="11.40625" defaultRowHeight="12.75" zeroHeight="false" outlineLevelRow="0" outlineLevelCol="0"/>
  <cols>
    <col collapsed="false" customWidth="false" hidden="false" outlineLevel="0" max="1" min="1" style="6" width="11.39"/>
    <col collapsed="false" customWidth="true" hidden="false" outlineLevel="0" max="2" min="2" style="6" width="3.98"/>
    <col collapsed="false" customWidth="true" hidden="false" outlineLevel="0" max="3" min="3" style="6" width="7.98"/>
    <col collapsed="false" customWidth="true" hidden="false" outlineLevel="0" max="5" min="4" style="6" width="10.27"/>
    <col collapsed="false" customWidth="true" hidden="false" outlineLevel="0" max="7" min="6" style="6" width="13.13"/>
    <col collapsed="false" customWidth="true" hidden="false" outlineLevel="0" max="8" min="8" style="6" width="11.12"/>
    <col collapsed="false" customWidth="true" hidden="false" outlineLevel="0" max="9" min="9" style="6" width="13.13"/>
    <col collapsed="false" customWidth="false" hidden="false" outlineLevel="0" max="257" min="10" style="6" width="11.39"/>
  </cols>
  <sheetData>
    <row r="3" customFormat="false" ht="24.75" hidden="false" customHeight="true" outlineLevel="0" collapsed="false">
      <c r="B3" s="2" t="s">
        <v>31</v>
      </c>
      <c r="C3" s="2"/>
      <c r="D3" s="2"/>
      <c r="E3" s="2"/>
      <c r="F3" s="2"/>
      <c r="G3" s="2"/>
      <c r="H3" s="2"/>
      <c r="I3" s="2"/>
    </row>
    <row r="4" customFormat="false" ht="36.75" hidden="false" customHeight="true" outlineLevel="0" collapsed="false">
      <c r="B4" s="52"/>
      <c r="C4" s="64" t="s">
        <v>32</v>
      </c>
      <c r="D4" s="64" t="s">
        <v>33</v>
      </c>
      <c r="E4" s="64" t="s">
        <v>30</v>
      </c>
      <c r="F4" s="64" t="s">
        <v>20</v>
      </c>
      <c r="G4" s="45" t="s">
        <v>21</v>
      </c>
      <c r="H4" s="65" t="s">
        <v>22</v>
      </c>
      <c r="I4" s="66" t="s">
        <v>23</v>
      </c>
    </row>
    <row r="5" customFormat="false" ht="12.75" hidden="false" customHeight="false" outlineLevel="0" collapsed="false">
      <c r="B5" s="55" t="s">
        <v>24</v>
      </c>
      <c r="C5" s="67" t="n">
        <v>0</v>
      </c>
      <c r="D5" s="67" t="n">
        <v>1013.25</v>
      </c>
      <c r="E5" s="67" t="n">
        <v>15</v>
      </c>
      <c r="F5" s="73" t="n">
        <f aca="false">D5*0.02896/8.314/(E5+273.15)*100</f>
        <v>1.22486020769643</v>
      </c>
      <c r="G5" s="68" t="n">
        <f aca="false">F6/F5</f>
        <v>0.766597919012524</v>
      </c>
      <c r="H5" s="67" t="n">
        <v>162</v>
      </c>
      <c r="I5" s="69" t="n">
        <v>350</v>
      </c>
      <c r="K5" s="67" t="s">
        <v>25</v>
      </c>
    </row>
    <row r="6" customFormat="false" ht="12.75" hidden="false" customHeight="false" outlineLevel="0" collapsed="false">
      <c r="B6" s="60" t="s">
        <v>26</v>
      </c>
      <c r="C6" s="49" t="n">
        <v>2500</v>
      </c>
      <c r="D6" s="68" t="n">
        <f aca="false">D5*(1-0.0065*(C6-C5+0.001)/(E6+273.15))^5.255</f>
        <v>732.950814983112</v>
      </c>
      <c r="E6" s="72" t="n">
        <f aca="false">E5-(0.0065*(C6-C5))</f>
        <v>-1.25</v>
      </c>
      <c r="F6" s="74" t="n">
        <f aca="false">D6*0.02896/8.314/(E6+273.15)*100</f>
        <v>0.938975286301332</v>
      </c>
      <c r="G6" s="68"/>
      <c r="H6" s="70" t="n">
        <f aca="false">H5*G5^(1/2.3)</f>
        <v>144.320169475995</v>
      </c>
      <c r="I6" s="71" t="n">
        <f aca="false">I5*G5</f>
        <v>268.309271654383</v>
      </c>
      <c r="K6" s="70" t="s">
        <v>27</v>
      </c>
    </row>
    <row r="11" customFormat="false" ht="25.5" hidden="false" customHeight="true" outlineLevel="0" collapsed="false">
      <c r="B11" s="63" t="s">
        <v>34</v>
      </c>
      <c r="C11" s="63"/>
      <c r="D11" s="63"/>
      <c r="E11" s="63"/>
      <c r="F11" s="63"/>
      <c r="G11" s="63"/>
      <c r="H11" s="63"/>
    </row>
    <row r="12" customFormat="false" ht="42" hidden="false" customHeight="true" outlineLevel="0" collapsed="false">
      <c r="B12" s="52"/>
      <c r="C12" s="64" t="s">
        <v>35</v>
      </c>
      <c r="D12" s="64" t="s">
        <v>30</v>
      </c>
      <c r="E12" s="64" t="s">
        <v>20</v>
      </c>
      <c r="F12" s="45" t="s">
        <v>21</v>
      </c>
      <c r="G12" s="65" t="s">
        <v>22</v>
      </c>
      <c r="H12" s="66" t="s">
        <v>23</v>
      </c>
    </row>
    <row r="13" customFormat="false" ht="12.75" hidden="false" customHeight="false" outlineLevel="0" collapsed="false">
      <c r="B13" s="55" t="s">
        <v>24</v>
      </c>
      <c r="C13" s="67" t="n">
        <v>1013.25</v>
      </c>
      <c r="D13" s="67" t="n">
        <v>20</v>
      </c>
      <c r="E13" s="31" t="n">
        <f aca="false">C13*0.02896/8.314/(D13+273.15)*100</f>
        <v>1.20396885160405</v>
      </c>
      <c r="F13" s="68" t="n">
        <f aca="false">E14/E13</f>
        <v>1</v>
      </c>
      <c r="G13" s="67" t="n">
        <v>168</v>
      </c>
      <c r="H13" s="69" t="n">
        <v>350</v>
      </c>
    </row>
    <row r="14" customFormat="false" ht="12.75" hidden="false" customHeight="false" outlineLevel="0" collapsed="false">
      <c r="B14" s="60" t="s">
        <v>26</v>
      </c>
      <c r="C14" s="49" t="n">
        <v>1013.25</v>
      </c>
      <c r="D14" s="49" t="n">
        <v>20</v>
      </c>
      <c r="E14" s="39" t="n">
        <f aca="false">C14*0.02896/8.314/(D14+273.15)*100</f>
        <v>1.20396885160405</v>
      </c>
      <c r="F14" s="68"/>
      <c r="G14" s="70" t="n">
        <f aca="false">G13*F13^(1/2.3)</f>
        <v>168</v>
      </c>
      <c r="H14" s="71" t="n">
        <f aca="false">H13*F13</f>
        <v>350</v>
      </c>
    </row>
    <row r="19" customFormat="false" ht="15" hidden="false" customHeight="false" outlineLevel="0" collapsed="false">
      <c r="B19" s="2" t="s">
        <v>36</v>
      </c>
      <c r="C19" s="2"/>
      <c r="D19" s="2"/>
      <c r="E19" s="2"/>
      <c r="F19" s="2"/>
      <c r="G19" s="2"/>
      <c r="H19" s="2"/>
      <c r="I19" s="2"/>
    </row>
    <row r="20" customFormat="false" ht="38.25" hidden="false" customHeight="true" outlineLevel="0" collapsed="false">
      <c r="B20" s="52"/>
      <c r="C20" s="64" t="s">
        <v>37</v>
      </c>
      <c r="D20" s="64"/>
      <c r="E20" s="64" t="s">
        <v>38</v>
      </c>
      <c r="F20" s="64" t="s">
        <v>35</v>
      </c>
      <c r="G20" s="64" t="s">
        <v>30</v>
      </c>
      <c r="H20" s="64" t="s">
        <v>20</v>
      </c>
      <c r="I20" s="53" t="s">
        <v>21</v>
      </c>
    </row>
    <row r="21" customFormat="false" ht="12.75" hidden="false" customHeight="false" outlineLevel="0" collapsed="false">
      <c r="B21" s="55" t="s">
        <v>24</v>
      </c>
      <c r="C21" s="56" t="n">
        <v>0</v>
      </c>
      <c r="D21" s="56"/>
      <c r="E21" s="56" t="n">
        <v>0</v>
      </c>
      <c r="F21" s="67" t="n">
        <v>1013.25</v>
      </c>
      <c r="G21" s="67" t="n">
        <v>20</v>
      </c>
      <c r="H21" s="31" t="n">
        <f aca="false">F21*0.02896/8.314/(G21+273.15)*100</f>
        <v>1.20396885160405</v>
      </c>
      <c r="I21" s="57" t="n">
        <v>1</v>
      </c>
    </row>
    <row r="22" customFormat="false" ht="12.75" hidden="false" customHeight="false" outlineLevel="0" collapsed="false">
      <c r="B22" s="60" t="s">
        <v>26</v>
      </c>
      <c r="C22" s="49" t="n">
        <v>300</v>
      </c>
      <c r="D22" s="49"/>
      <c r="E22" s="68" t="n">
        <f aca="false">(E13/2*(C22/3.6)^2)/100</f>
        <v>41.8044740140294</v>
      </c>
      <c r="F22" s="68" t="n">
        <f aca="false">F21+E22</f>
        <v>1055.05447401403</v>
      </c>
      <c r="G22" s="61" t="n">
        <v>20</v>
      </c>
      <c r="H22" s="39" t="n">
        <f aca="false">F22*0.02896/8.314/(G22+273.15)*100</f>
        <v>1.25364196739046</v>
      </c>
      <c r="I22" s="75" t="n">
        <f aca="false">H22/H21</f>
        <v>1.04125780805727</v>
      </c>
    </row>
  </sheetData>
  <mergeCells count="8">
    <mergeCell ref="B3:I3"/>
    <mergeCell ref="G5:G6"/>
    <mergeCell ref="B11:H11"/>
    <mergeCell ref="F13:F14"/>
    <mergeCell ref="B19:I19"/>
    <mergeCell ref="C20:D20"/>
    <mergeCell ref="C21:D21"/>
    <mergeCell ref="C22:D22"/>
  </mergeCells>
  <dataValidations count="5">
    <dataValidation allowBlank="true" error="Pfusch mir nicht ins Handwerk!&#10;&#10;Diese Zellenwerte werden automatisch berechnet!" errorStyle="stop" errorTitle="Der Oberkorrektor:" operator="equal" showDropDown="false" showErrorMessage="false" showInputMessage="false" sqref="C14:D14" type="none">
      <formula1>0</formula1>
      <formula2>0</formula2>
    </dataValidation>
    <dataValidation allowBlank="true" error="Pfusch mir nicht ins Handwerk!&#10;&#10;Diese Zellenwerte werden automatisch berechnet!" errorStyle="stop" errorTitle="Der Oberkorrektor:" operator="equal" showDropDown="false" showErrorMessage="true" showInputMessage="false" sqref="E13:F14 G14:H14" type="textLength">
      <formula1>0</formula1>
      <formula2>0</formula2>
    </dataValidation>
    <dataValidation allowBlank="true" error="Hier gibt es nichts einzugeben!&#10;Die Werte werden automatisch berechnet." errorStyle="stop" errorTitle="Der Oberkorrektor:" operator="notEqual" showDropDown="false" showErrorMessage="true" showInputMessage="false" sqref="K6" type="textLength">
      <formula1>0</formula1>
      <formula2>0</formula2>
    </dataValidation>
    <dataValidation allowBlank="true" error="Diese Zellenwerte werden automatisch berechnet!" errorStyle="stop" errorTitle="Der Oberkorrektor:" operator="equal" showDropDown="false" showErrorMessage="true" showInputMessage="false" sqref="F5:G6 D6 H6:I6" type="textLength">
      <formula1>0</formula1>
      <formula2>0</formula2>
    </dataValidation>
    <dataValidation allowBlank="true" error="Diese Zellenwerte werden automatisch berechnet!" errorStyle="stop" errorTitle="Der Oberkorrektor:" operator="equal" showDropDown="false" showErrorMessage="true" showInputMessage="false" sqref="E6" type="none">
      <formula1>0</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8" activeCellId="0" sqref="K8"/>
    </sheetView>
  </sheetViews>
  <sheetFormatPr defaultColWidth="11.046875" defaultRowHeight="12.75" zeroHeight="false" outlineLevelRow="0" outlineLevelCol="0"/>
  <cols>
    <col collapsed="false" customWidth="false" hidden="false" outlineLevel="0" max="1" min="1" style="1" width="11.05"/>
    <col collapsed="false" customWidth="true" hidden="false" outlineLevel="0" max="2" min="2" style="1" width="8.71"/>
    <col collapsed="false" customWidth="true" hidden="false" outlineLevel="0" max="3" min="3" style="1" width="4.92"/>
    <col collapsed="false" customWidth="true" hidden="false" outlineLevel="0" max="4" min="4" style="1" width="5.89"/>
    <col collapsed="false" customWidth="true" hidden="false" outlineLevel="0" max="5" min="5" style="1" width="7.85"/>
    <col collapsed="false" customWidth="true" hidden="false" outlineLevel="0" max="6" min="6" style="1" width="5.89"/>
    <col collapsed="false" customWidth="true" hidden="false" outlineLevel="0" max="7" min="7" style="1" width="7.85"/>
    <col collapsed="false" customWidth="true" hidden="false" outlineLevel="0" max="8" min="8" style="1" width="5.89"/>
    <col collapsed="false" customWidth="true" hidden="false" outlineLevel="0" max="9" min="9" style="1" width="7.85"/>
    <col collapsed="false" customWidth="false" hidden="false" outlineLevel="0" max="259" min="10" style="1" width="11.05"/>
    <col collapsed="false" customWidth="false" hidden="false" outlineLevel="0" max="16383" min="260" style="76" width="11.05"/>
  </cols>
  <sheetData>
    <row r="1" customFormat="false" ht="12.75" hidden="false" customHeight="false" outlineLevel="0" collapsed="false">
      <c r="A1" s="6"/>
      <c r="B1" s="6"/>
      <c r="C1" s="6"/>
      <c r="D1" s="6"/>
      <c r="E1" s="6"/>
      <c r="F1" s="6"/>
      <c r="G1" s="6"/>
      <c r="H1" s="6"/>
    </row>
    <row r="2" customFormat="false" ht="12.75" hidden="false" customHeight="false" outlineLevel="0" collapsed="false">
      <c r="A2" s="6"/>
      <c r="B2" s="76"/>
      <c r="C2" s="76"/>
      <c r="D2" s="76"/>
      <c r="E2" s="76"/>
      <c r="F2" s="76"/>
      <c r="G2" s="76"/>
      <c r="H2" s="76"/>
      <c r="I2" s="76"/>
      <c r="J2" s="76"/>
      <c r="K2" s="76"/>
      <c r="L2" s="76"/>
    </row>
    <row r="3" customFormat="false" ht="12.75" hidden="false" customHeight="false" outlineLevel="0" collapsed="false">
      <c r="A3" s="6"/>
      <c r="B3" s="76"/>
      <c r="C3" s="76"/>
      <c r="D3" s="76"/>
      <c r="E3" s="76"/>
      <c r="F3" s="76"/>
      <c r="G3" s="76"/>
      <c r="H3" s="76"/>
      <c r="I3" s="76"/>
      <c r="J3" s="76"/>
      <c r="K3" s="76"/>
      <c r="L3" s="76"/>
    </row>
    <row r="4" customFormat="false" ht="12.75" hidden="false" customHeight="false" outlineLevel="0" collapsed="false">
      <c r="A4" s="6"/>
      <c r="B4" s="77" t="s">
        <v>39</v>
      </c>
      <c r="C4" s="77"/>
      <c r="D4" s="78" t="s">
        <v>40</v>
      </c>
      <c r="E4" s="79" t="s">
        <v>41</v>
      </c>
      <c r="F4" s="78" t="n">
        <v>50</v>
      </c>
      <c r="G4" s="79" t="s">
        <v>41</v>
      </c>
      <c r="H4" s="80" t="s">
        <v>42</v>
      </c>
      <c r="I4" s="79" t="s">
        <v>41</v>
      </c>
      <c r="J4" s="76"/>
      <c r="K4" s="76"/>
      <c r="L4" s="76"/>
    </row>
    <row r="5" customFormat="false" ht="12.75" hidden="false" customHeight="false" outlineLevel="0" collapsed="false">
      <c r="A5" s="6"/>
      <c r="B5" s="81" t="s">
        <v>43</v>
      </c>
      <c r="C5" s="44" t="n">
        <v>0.7</v>
      </c>
      <c r="D5" s="44" t="n">
        <f aca="false">$C5/(D$4/(D$4+1))</f>
        <v>0.707</v>
      </c>
      <c r="E5" s="82" t="n">
        <f aca="false">(1-D5/C5)*100</f>
        <v>-1</v>
      </c>
      <c r="F5" s="44" t="n">
        <f aca="false">$C5/(F$4/(F$4+1))</f>
        <v>0.714</v>
      </c>
      <c r="G5" s="82" t="n">
        <f aca="false">(1-F5/C5)*100</f>
        <v>-2</v>
      </c>
      <c r="H5" s="44" t="n">
        <f aca="false">$C5/(H$4/(H$4+1))</f>
        <v>0.728</v>
      </c>
      <c r="I5" s="83" t="n">
        <f aca="false">(1-H5/D5)*100</f>
        <v>-2.97029702970297</v>
      </c>
      <c r="J5" s="76"/>
      <c r="K5" s="76"/>
      <c r="L5" s="76"/>
    </row>
    <row r="6" customFormat="false" ht="12.75" hidden="false" customHeight="false" outlineLevel="0" collapsed="false">
      <c r="A6" s="6"/>
      <c r="B6" s="81"/>
      <c r="C6" s="84" t="n">
        <v>0.75</v>
      </c>
      <c r="D6" s="84" t="n">
        <f aca="false">$C6/(D$4/(D$4+1))</f>
        <v>0.7575</v>
      </c>
      <c r="E6" s="85" t="n">
        <f aca="false">(1-D6/C6)*100</f>
        <v>-1</v>
      </c>
      <c r="F6" s="84" t="n">
        <f aca="false">$C6/(F$4/(F$4+1))</f>
        <v>0.765</v>
      </c>
      <c r="G6" s="85" t="n">
        <f aca="false">(1-F6/C6)*100</f>
        <v>-2</v>
      </c>
      <c r="H6" s="84" t="n">
        <f aca="false">$C6/(H$4/(H$4+1))</f>
        <v>0.78</v>
      </c>
      <c r="I6" s="86" t="n">
        <f aca="false">(1-H6/D6)*100</f>
        <v>-2.97029702970297</v>
      </c>
      <c r="J6" s="76"/>
      <c r="K6" s="76"/>
      <c r="L6" s="76"/>
    </row>
    <row r="7" customFormat="false" ht="12.75" hidden="false" customHeight="false" outlineLevel="0" collapsed="false">
      <c r="A7" s="6"/>
      <c r="B7" s="81"/>
      <c r="C7" s="84" t="n">
        <v>0.8</v>
      </c>
      <c r="D7" s="84" t="n">
        <f aca="false">$C7/(D$4/(D$4+1))</f>
        <v>0.808</v>
      </c>
      <c r="E7" s="85" t="n">
        <f aca="false">(1-D7/C7)*100</f>
        <v>-1</v>
      </c>
      <c r="F7" s="84" t="n">
        <f aca="false">$C7/(F$4/(F$4+1))</f>
        <v>0.816</v>
      </c>
      <c r="G7" s="85" t="n">
        <f aca="false">(1-F7/C7)*100</f>
        <v>-2</v>
      </c>
      <c r="H7" s="84" t="n">
        <f aca="false">$C7/(H$4/(H$4+1))</f>
        <v>0.832</v>
      </c>
      <c r="I7" s="86" t="n">
        <f aca="false">(1-H7/D7)*100</f>
        <v>-2.97029702970297</v>
      </c>
      <c r="J7" s="76"/>
      <c r="K7" s="76"/>
      <c r="L7" s="76"/>
    </row>
    <row r="8" customFormat="false" ht="12.75" hidden="false" customHeight="false" outlineLevel="0" collapsed="false">
      <c r="A8" s="6"/>
      <c r="B8" s="81"/>
      <c r="C8" s="84" t="n">
        <v>0.85</v>
      </c>
      <c r="D8" s="84" t="n">
        <f aca="false">$C8/(D$4/(D$4+1))</f>
        <v>0.8585</v>
      </c>
      <c r="E8" s="85" t="n">
        <f aca="false">(1-D8/C8)*100</f>
        <v>-1</v>
      </c>
      <c r="F8" s="84" t="n">
        <f aca="false">$C8/(F$4/(F$4+1))</f>
        <v>0.867</v>
      </c>
      <c r="G8" s="85" t="n">
        <f aca="false">(1-F8/C8)*100</f>
        <v>-2</v>
      </c>
      <c r="H8" s="84" t="n">
        <f aca="false">$C8/(H$4/(H$4+1))</f>
        <v>0.884</v>
      </c>
      <c r="I8" s="86" t="n">
        <f aca="false">(1-H8/D8)*100</f>
        <v>-2.97029702970297</v>
      </c>
      <c r="J8" s="76"/>
      <c r="K8" s="76"/>
      <c r="L8" s="76"/>
    </row>
    <row r="9" customFormat="false" ht="12.75" hidden="false" customHeight="false" outlineLevel="0" collapsed="false">
      <c r="A9" s="6"/>
      <c r="B9" s="81"/>
      <c r="C9" s="84" t="n">
        <v>0.9</v>
      </c>
      <c r="D9" s="84" t="n">
        <f aca="false">$C9/(D$4/(D$4+1))</f>
        <v>0.909</v>
      </c>
      <c r="E9" s="85" t="n">
        <f aca="false">(1-D9/C9)*100</f>
        <v>-1</v>
      </c>
      <c r="F9" s="84" t="n">
        <f aca="false">$C9/(F$4/(F$4+1))</f>
        <v>0.918</v>
      </c>
      <c r="G9" s="85" t="n">
        <f aca="false">(1-F9/C9)*100</f>
        <v>-2</v>
      </c>
      <c r="H9" s="84" t="n">
        <f aca="false">$C9/(H$4/(H$4+1))</f>
        <v>0.936</v>
      </c>
      <c r="I9" s="86" t="n">
        <f aca="false">(1-H9/D9)*100</f>
        <v>-2.97029702970295</v>
      </c>
      <c r="J9" s="76"/>
      <c r="K9" s="76"/>
      <c r="L9" s="76"/>
    </row>
    <row r="10" customFormat="false" ht="12.75" hidden="false" customHeight="false" outlineLevel="0" collapsed="false">
      <c r="A10" s="6"/>
      <c r="B10" s="81"/>
      <c r="C10" s="84" t="n">
        <v>0.95</v>
      </c>
      <c r="D10" s="84" t="n">
        <f aca="false">$C10/(D$4/(D$4+1))</f>
        <v>0.9595</v>
      </c>
      <c r="E10" s="85" t="n">
        <f aca="false">(1-D10/C10)*100</f>
        <v>-1</v>
      </c>
      <c r="F10" s="84" t="n">
        <f aca="false">$C10/(F$4/(F$4+1))</f>
        <v>0.969</v>
      </c>
      <c r="G10" s="85" t="n">
        <f aca="false">(1-F10/C10)*100</f>
        <v>-2</v>
      </c>
      <c r="H10" s="84" t="n">
        <f aca="false">$C10/(H$4/(H$4+1))</f>
        <v>0.988</v>
      </c>
      <c r="I10" s="86" t="n">
        <f aca="false">(1-H10/D10)*100</f>
        <v>-2.97029702970297</v>
      </c>
      <c r="J10" s="76"/>
      <c r="K10" s="76"/>
      <c r="L10" s="76"/>
    </row>
    <row r="11" customFormat="false" ht="12.75" hidden="false" customHeight="false" outlineLevel="0" collapsed="false">
      <c r="A11" s="6"/>
      <c r="B11" s="81"/>
      <c r="C11" s="84" t="n">
        <v>1</v>
      </c>
      <c r="D11" s="84" t="n">
        <f aca="false">$C11/(D$4/(D$4+1))</f>
        <v>1.01</v>
      </c>
      <c r="E11" s="85" t="n">
        <f aca="false">(1-D11/C11)*100</f>
        <v>-1</v>
      </c>
      <c r="F11" s="84" t="n">
        <f aca="false">$C11/(F$4/(F$4+1))</f>
        <v>1.02</v>
      </c>
      <c r="G11" s="85" t="n">
        <f aca="false">(1-F11/C11)*100</f>
        <v>-2</v>
      </c>
      <c r="H11" s="84" t="n">
        <f aca="false">$C11/(H$4/(H$4+1))</f>
        <v>1.04</v>
      </c>
      <c r="I11" s="86" t="n">
        <f aca="false">(1-H11/D11)*100</f>
        <v>-2.97029702970297</v>
      </c>
      <c r="J11" s="76"/>
      <c r="K11" s="76"/>
      <c r="L11" s="76"/>
    </row>
    <row r="12" customFormat="false" ht="12.75" hidden="false" customHeight="false" outlineLevel="0" collapsed="false">
      <c r="A12" s="6"/>
      <c r="B12" s="81"/>
      <c r="C12" s="84" t="n">
        <v>1.05</v>
      </c>
      <c r="D12" s="84" t="n">
        <f aca="false">$C12/(D$4/(D$4+1))</f>
        <v>1.0605</v>
      </c>
      <c r="E12" s="85" t="n">
        <f aca="false">(1-D12/C12)*100</f>
        <v>-1</v>
      </c>
      <c r="F12" s="84" t="n">
        <f aca="false">$C12/(F$4/(F$4+1))</f>
        <v>1.071</v>
      </c>
      <c r="G12" s="85" t="n">
        <f aca="false">(1-F12/C12)*100</f>
        <v>-2</v>
      </c>
      <c r="H12" s="84" t="n">
        <f aca="false">$C12/(H$4/(H$4+1))</f>
        <v>1.092</v>
      </c>
      <c r="I12" s="86" t="n">
        <f aca="false">(1-H12/D12)*100</f>
        <v>-2.97029702970297</v>
      </c>
      <c r="J12" s="76"/>
      <c r="K12" s="76"/>
      <c r="L12" s="76"/>
    </row>
    <row r="13" customFormat="false" ht="12.75" hidden="false" customHeight="false" outlineLevel="0" collapsed="false">
      <c r="A13" s="6"/>
      <c r="B13" s="81"/>
      <c r="C13" s="84" t="n">
        <v>1.1</v>
      </c>
      <c r="D13" s="84" t="n">
        <f aca="false">$C13/(D$4/(D$4+1))</f>
        <v>1.111</v>
      </c>
      <c r="E13" s="85" t="n">
        <f aca="false">(1-D13/C13)*100</f>
        <v>-1</v>
      </c>
      <c r="F13" s="84" t="n">
        <f aca="false">$C13/(F$4/(F$4+1))</f>
        <v>1.122</v>
      </c>
      <c r="G13" s="85" t="n">
        <f aca="false">(1-F13/C13)*100</f>
        <v>-2</v>
      </c>
      <c r="H13" s="84" t="n">
        <f aca="false">$C13/(H$4/(H$4+1))</f>
        <v>1.144</v>
      </c>
      <c r="I13" s="86" t="n">
        <f aca="false">(1-H13/D13)*100</f>
        <v>-2.97029702970297</v>
      </c>
      <c r="J13" s="76"/>
      <c r="K13" s="76"/>
      <c r="L13" s="76"/>
    </row>
    <row r="14" customFormat="false" ht="12.75" hidden="false" customHeight="false" outlineLevel="0" collapsed="false">
      <c r="A14" s="6"/>
      <c r="B14" s="81"/>
      <c r="C14" s="84" t="n">
        <v>1.15</v>
      </c>
      <c r="D14" s="84" t="n">
        <f aca="false">$C14/(D$4/(D$4+1))</f>
        <v>1.1615</v>
      </c>
      <c r="E14" s="85" t="n">
        <f aca="false">(1-D14/C14)*100</f>
        <v>-1</v>
      </c>
      <c r="F14" s="84" t="n">
        <f aca="false">$C14/(F$4/(F$4+1))</f>
        <v>1.173</v>
      </c>
      <c r="G14" s="85" t="n">
        <f aca="false">(1-F14/C14)*100</f>
        <v>-2</v>
      </c>
      <c r="H14" s="84" t="n">
        <f aca="false">$C14/(H$4/(H$4+1))</f>
        <v>1.196</v>
      </c>
      <c r="I14" s="86" t="n">
        <f aca="false">(1-H14/D14)*100</f>
        <v>-2.97029702970297</v>
      </c>
      <c r="J14" s="76"/>
      <c r="K14" s="76"/>
      <c r="L14" s="76"/>
    </row>
    <row r="15" customFormat="false" ht="12.75" hidden="false" customHeight="false" outlineLevel="0" collapsed="false">
      <c r="A15" s="6"/>
      <c r="B15" s="81"/>
      <c r="C15" s="84" t="n">
        <v>1.2</v>
      </c>
      <c r="D15" s="84" t="n">
        <f aca="false">$C15/(D$4/(D$4+1))</f>
        <v>1.212</v>
      </c>
      <c r="E15" s="85" t="n">
        <f aca="false">(1-D15/C15)*100</f>
        <v>-1</v>
      </c>
      <c r="F15" s="84" t="n">
        <f aca="false">$C15/(F$4/(F$4+1))</f>
        <v>1.224</v>
      </c>
      <c r="G15" s="85" t="n">
        <f aca="false">(1-F15/C15)*100</f>
        <v>-2</v>
      </c>
      <c r="H15" s="84" t="n">
        <f aca="false">$C15/(H$4/(H$4+1))</f>
        <v>1.248</v>
      </c>
      <c r="I15" s="86" t="n">
        <f aca="false">(1-H15/D15)*100</f>
        <v>-2.97029702970297</v>
      </c>
      <c r="J15" s="76"/>
      <c r="K15" s="76"/>
      <c r="L15" s="76"/>
    </row>
    <row r="16" customFormat="false" ht="12.75" hidden="false" customHeight="false" outlineLevel="0" collapsed="false">
      <c r="A16" s="6"/>
      <c r="B16" s="81"/>
      <c r="C16" s="84" t="n">
        <v>1.25</v>
      </c>
      <c r="D16" s="84" t="n">
        <f aca="false">$C16/(D$4/(D$4+1))</f>
        <v>1.2625</v>
      </c>
      <c r="E16" s="85" t="n">
        <f aca="false">(1-D16/C16)*100</f>
        <v>-1</v>
      </c>
      <c r="F16" s="84" t="n">
        <f aca="false">$C16/(F$4/(F$4+1))</f>
        <v>1.275</v>
      </c>
      <c r="G16" s="85" t="n">
        <f aca="false">(1-F16/C16)*100</f>
        <v>-2</v>
      </c>
      <c r="H16" s="84" t="n">
        <f aca="false">$C16/(H$4/(H$4+1))</f>
        <v>1.3</v>
      </c>
      <c r="I16" s="86" t="n">
        <f aca="false">(1-H16/D16)*100</f>
        <v>-2.97029702970297</v>
      </c>
    </row>
    <row r="17" customFormat="false" ht="12.75" hidden="false" customHeight="false" outlineLevel="0" collapsed="false">
      <c r="B17" s="81"/>
      <c r="C17" s="87" t="n">
        <v>1.3</v>
      </c>
      <c r="D17" s="87" t="n">
        <f aca="false">$C17/(D$4/(D$4+1))</f>
        <v>1.313</v>
      </c>
      <c r="E17" s="88" t="n">
        <f aca="false">(1-D17/C17)*100</f>
        <v>-1</v>
      </c>
      <c r="F17" s="87" t="n">
        <f aca="false">$C17/(F$4/(F$4+1))</f>
        <v>1.326</v>
      </c>
      <c r="G17" s="88" t="n">
        <f aca="false">(1-F17/C17)*100</f>
        <v>-2</v>
      </c>
      <c r="H17" s="87" t="n">
        <f aca="false">$C17/(H$4/(H$4+1))</f>
        <v>1.352</v>
      </c>
      <c r="I17" s="89" t="n">
        <f aca="false">(1-H17/D17)*100</f>
        <v>-2.97029702970297</v>
      </c>
    </row>
    <row r="18" customFormat="false" ht="12.75" hidden="false" customHeight="false" outlineLevel="0" collapsed="false">
      <c r="B18" s="77" t="s">
        <v>14</v>
      </c>
      <c r="C18" s="90" t="n">
        <v>177</v>
      </c>
      <c r="D18" s="91" t="n">
        <f aca="false">$C18*(D5/$C5)^(1/2.3)</f>
        <v>177.767401634</v>
      </c>
      <c r="E18" s="92"/>
      <c r="F18" s="93" t="n">
        <f aca="false">$C18*(F5/$C5)^(1/2.3)</f>
        <v>178.530520630627</v>
      </c>
      <c r="G18" s="92"/>
      <c r="H18" s="91" t="n">
        <f aca="false">$C18*(H5/$C5)^(1/2.3)</f>
        <v>180.044171238226</v>
      </c>
      <c r="I18" s="88"/>
      <c r="K18" s="90" t="s">
        <v>25</v>
      </c>
      <c r="L18" s="91" t="s">
        <v>27</v>
      </c>
    </row>
    <row r="20" customFormat="false" ht="12.75" hidden="false" customHeight="true" outlineLevel="0" collapsed="false">
      <c r="B20" s="94" t="s">
        <v>44</v>
      </c>
      <c r="C20" s="94"/>
      <c r="D20" s="94"/>
      <c r="E20" s="94"/>
      <c r="F20" s="94"/>
      <c r="G20" s="94"/>
      <c r="H20" s="94"/>
      <c r="I20" s="94"/>
    </row>
    <row r="21" customFormat="false" ht="12.75" hidden="false" customHeight="false" outlineLevel="0" collapsed="false">
      <c r="B21" s="94"/>
      <c r="C21" s="94"/>
      <c r="D21" s="94"/>
      <c r="E21" s="94"/>
      <c r="F21" s="94"/>
      <c r="G21" s="94"/>
      <c r="H21" s="94"/>
      <c r="I21" s="94"/>
    </row>
  </sheetData>
  <mergeCells count="3">
    <mergeCell ref="B4:C4"/>
    <mergeCell ref="B5:B17"/>
    <mergeCell ref="B20:I21"/>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U7" activeCellId="0" sqref="U7"/>
    </sheetView>
  </sheetViews>
  <sheetFormatPr defaultColWidth="11.40625" defaultRowHeight="12.75" zeroHeight="false" outlineLevelRow="0" outlineLevelCol="0"/>
  <cols>
    <col collapsed="false" customWidth="true" hidden="false" outlineLevel="0" max="1" min="1" style="6" width="7.85"/>
    <col collapsed="false" customWidth="true" hidden="false" outlineLevel="0" max="2" min="2" style="6" width="5.55"/>
    <col collapsed="false" customWidth="true" hidden="false" outlineLevel="0" max="3" min="3" style="6" width="4.55"/>
    <col collapsed="false" customWidth="true" hidden="false" outlineLevel="0" max="4" min="4" style="6" width="4.98"/>
    <col collapsed="false" customWidth="true" hidden="false" outlineLevel="0" max="5" min="5" style="6" width="3.98"/>
    <col collapsed="false" customWidth="true" hidden="false" outlineLevel="0" max="6" min="6" style="6" width="4.98"/>
    <col collapsed="false" customWidth="true" hidden="false" outlineLevel="0" max="7" min="7" style="6" width="3.98"/>
    <col collapsed="false" customWidth="false" hidden="false" outlineLevel="0" max="8" min="8" style="6" width="11.39"/>
    <col collapsed="false" customWidth="true" hidden="false" outlineLevel="0" max="9" min="9" style="6" width="7.85"/>
    <col collapsed="false" customWidth="true" hidden="false" outlineLevel="0" max="10" min="10" style="6" width="5.55"/>
    <col collapsed="false" customWidth="true" hidden="false" outlineLevel="0" max="11" min="11" style="6" width="4.55"/>
    <col collapsed="false" customWidth="true" hidden="false" outlineLevel="0" max="12" min="12" style="6" width="4.98"/>
    <col collapsed="false" customWidth="true" hidden="false" outlineLevel="0" max="13" min="13" style="6" width="3.98"/>
    <col collapsed="false" customWidth="true" hidden="false" outlineLevel="0" max="14" min="14" style="6" width="4.98"/>
    <col collapsed="false" customWidth="true" hidden="false" outlineLevel="0" max="15" min="15" style="6" width="3.98"/>
    <col collapsed="false" customWidth="false" hidden="false" outlineLevel="0" max="16" min="16" style="6" width="11.39"/>
    <col collapsed="false" customWidth="true" hidden="false" outlineLevel="0" max="17" min="17" style="6" width="8.39"/>
    <col collapsed="false" customWidth="true" hidden="false" outlineLevel="0" max="18" min="18" style="6" width="5.55"/>
    <col collapsed="false" customWidth="true" hidden="false" outlineLevel="0" max="19" min="19" style="6" width="4.55"/>
    <col collapsed="false" customWidth="true" hidden="false" outlineLevel="0" max="20" min="20" style="6" width="4.98"/>
    <col collapsed="false" customWidth="true" hidden="false" outlineLevel="0" max="21" min="21" style="6" width="3.98"/>
    <col collapsed="false" customWidth="true" hidden="false" outlineLevel="0" max="22" min="22" style="6" width="4.98"/>
    <col collapsed="false" customWidth="true" hidden="false" outlineLevel="0" max="23" min="23" style="6" width="3.98"/>
    <col collapsed="false" customWidth="false" hidden="false" outlineLevel="0" max="24" min="24" style="6" width="11.39"/>
    <col collapsed="false" customWidth="true" hidden="false" outlineLevel="0" max="31" min="25" style="95" width="11.05"/>
    <col collapsed="false" customWidth="false" hidden="false" outlineLevel="0" max="257" min="32" style="6" width="11.39"/>
  </cols>
  <sheetData>
    <row r="1" customFormat="false" ht="12.75" hidden="false" customHeight="false" outlineLevel="0" collapsed="false">
      <c r="A1" s="21" t="s">
        <v>45</v>
      </c>
      <c r="B1" s="21"/>
      <c r="C1" s="21"/>
      <c r="D1" s="21"/>
      <c r="E1" s="21"/>
      <c r="F1" s="21"/>
      <c r="G1" s="21"/>
      <c r="I1" s="21" t="s">
        <v>46</v>
      </c>
      <c r="J1" s="21"/>
      <c r="K1" s="21"/>
      <c r="L1" s="21"/>
      <c r="M1" s="21"/>
      <c r="N1" s="21"/>
      <c r="O1" s="21"/>
      <c r="Q1" s="21" t="s">
        <v>47</v>
      </c>
      <c r="R1" s="21"/>
      <c r="S1" s="21"/>
      <c r="T1" s="21"/>
      <c r="U1" s="21"/>
      <c r="V1" s="21"/>
      <c r="W1" s="21"/>
    </row>
    <row r="2" customFormat="false" ht="9.95" hidden="false" customHeight="true" outlineLevel="0" collapsed="false"/>
    <row r="3" customFormat="false" ht="12.75" hidden="false" customHeight="false" outlineLevel="0" collapsed="false">
      <c r="A3" s="96" t="s">
        <v>48</v>
      </c>
      <c r="B3" s="96"/>
      <c r="C3" s="96"/>
      <c r="D3" s="96"/>
      <c r="E3" s="96"/>
      <c r="F3" s="96"/>
      <c r="G3" s="96"/>
      <c r="I3" s="96" t="s">
        <v>48</v>
      </c>
      <c r="J3" s="96"/>
      <c r="K3" s="96"/>
      <c r="L3" s="96"/>
      <c r="M3" s="96"/>
      <c r="N3" s="96"/>
      <c r="O3" s="96"/>
      <c r="Q3" s="96" t="s">
        <v>48</v>
      </c>
      <c r="R3" s="96"/>
      <c r="S3" s="96"/>
      <c r="T3" s="96"/>
      <c r="U3" s="96"/>
      <c r="V3" s="96"/>
      <c r="W3" s="96"/>
    </row>
    <row r="4" customFormat="false" ht="12.75" hidden="false" customHeight="false" outlineLevel="0" collapsed="false">
      <c r="A4" s="54" t="n">
        <v>2650</v>
      </c>
      <c r="B4" s="52" t="n">
        <v>170</v>
      </c>
      <c r="C4" s="45" t="n">
        <v>168</v>
      </c>
      <c r="D4" s="45" t="n">
        <v>165</v>
      </c>
      <c r="E4" s="45" t="n">
        <v>162</v>
      </c>
      <c r="F4" s="45" t="n">
        <v>160</v>
      </c>
      <c r="G4" s="53"/>
      <c r="I4" s="54" t="n">
        <v>2650</v>
      </c>
      <c r="J4" s="17" t="n">
        <v>172</v>
      </c>
      <c r="K4" s="18" t="n">
        <v>168</v>
      </c>
      <c r="L4" s="18" t="n">
        <v>166</v>
      </c>
      <c r="M4" s="18" t="n">
        <v>163</v>
      </c>
      <c r="N4" s="18" t="n">
        <v>161</v>
      </c>
      <c r="O4" s="19" t="n">
        <v>158</v>
      </c>
      <c r="Q4" s="54" t="n">
        <v>2650</v>
      </c>
      <c r="R4" s="52" t="n">
        <v>159.559308915348</v>
      </c>
      <c r="S4" s="45" t="n">
        <v>157.221113526301</v>
      </c>
      <c r="T4" s="45" t="n">
        <v>155.321610695945</v>
      </c>
      <c r="U4" s="45" t="n">
        <v>153.73631251975</v>
      </c>
      <c r="V4" s="45" t="n">
        <v>152.04071982742</v>
      </c>
      <c r="W4" s="53" t="n">
        <v>150.095635577203</v>
      </c>
    </row>
    <row r="5" customFormat="false" ht="12.75" hidden="false" customHeight="false" outlineLevel="0" collapsed="false">
      <c r="A5" s="54" t="n">
        <v>1900</v>
      </c>
      <c r="B5" s="55" t="n">
        <v>170</v>
      </c>
      <c r="C5" s="56" t="n">
        <v>170</v>
      </c>
      <c r="D5" s="56" t="n">
        <v>168</v>
      </c>
      <c r="E5" s="56" t="n">
        <v>165</v>
      </c>
      <c r="F5" s="56" t="n">
        <v>162</v>
      </c>
      <c r="G5" s="57" t="n">
        <v>160</v>
      </c>
      <c r="I5" s="54" t="n">
        <v>1900</v>
      </c>
      <c r="J5" s="26" t="n">
        <v>175</v>
      </c>
      <c r="K5" s="27" t="n">
        <v>171</v>
      </c>
      <c r="L5" s="27" t="n">
        <v>168</v>
      </c>
      <c r="M5" s="27" t="n">
        <v>166</v>
      </c>
      <c r="N5" s="27" t="n">
        <v>163</v>
      </c>
      <c r="O5" s="28" t="n">
        <v>160</v>
      </c>
      <c r="Q5" s="54" t="n">
        <v>1900</v>
      </c>
      <c r="R5" s="55" t="n">
        <v>166.165834062647</v>
      </c>
      <c r="S5" s="56" t="n">
        <v>163.430894169997</v>
      </c>
      <c r="T5" s="56" t="n">
        <v>161.226168134852</v>
      </c>
      <c r="U5" s="56" t="n">
        <v>159.397153715026</v>
      </c>
      <c r="V5" s="56" t="n">
        <v>157.451406778756</v>
      </c>
      <c r="W5" s="57" t="n">
        <v>155.232066506156</v>
      </c>
    </row>
    <row r="6" customFormat="false" ht="12.75" hidden="false" customHeight="false" outlineLevel="0" collapsed="false">
      <c r="A6" s="54" t="n">
        <v>1150</v>
      </c>
      <c r="B6" s="55" t="n">
        <v>172</v>
      </c>
      <c r="C6" s="56" t="n">
        <v>170</v>
      </c>
      <c r="D6" s="56" t="n">
        <v>170</v>
      </c>
      <c r="E6" s="56" t="n">
        <v>168</v>
      </c>
      <c r="F6" s="56" t="n">
        <v>165</v>
      </c>
      <c r="G6" s="57" t="n">
        <v>162</v>
      </c>
      <c r="I6" s="54" t="n">
        <v>1150</v>
      </c>
      <c r="J6" s="26" t="n">
        <v>177</v>
      </c>
      <c r="K6" s="27" t="n">
        <v>173</v>
      </c>
      <c r="L6" s="27" t="n">
        <v>170</v>
      </c>
      <c r="M6" s="27" t="n">
        <v>168</v>
      </c>
      <c r="N6" s="27" t="n">
        <v>165</v>
      </c>
      <c r="O6" s="28" t="n">
        <v>163</v>
      </c>
      <c r="Q6" s="54" t="n">
        <v>1150</v>
      </c>
      <c r="R6" s="55" t="n">
        <v>173.045901222747</v>
      </c>
      <c r="S6" s="56" t="n">
        <v>169.885943243473</v>
      </c>
      <c r="T6" s="56" t="n">
        <v>167.35518756841</v>
      </c>
      <c r="U6" s="56" t="n">
        <v>165.266437031183</v>
      </c>
      <c r="V6" s="56" t="n">
        <v>163.054644339683</v>
      </c>
      <c r="W6" s="57" t="n">
        <v>160.544271517988</v>
      </c>
    </row>
    <row r="7" customFormat="false" ht="12.75" hidden="false" customHeight="false" outlineLevel="0" collapsed="false">
      <c r="A7" s="54" t="n">
        <v>525</v>
      </c>
      <c r="B7" s="55" t="n">
        <v>175</v>
      </c>
      <c r="C7" s="56" t="n">
        <v>172</v>
      </c>
      <c r="D7" s="56" t="n">
        <v>170</v>
      </c>
      <c r="E7" s="67" t="n">
        <v>170</v>
      </c>
      <c r="F7" s="56" t="n">
        <v>168</v>
      </c>
      <c r="G7" s="57" t="n">
        <v>165</v>
      </c>
      <c r="I7" s="54" t="n">
        <v>525</v>
      </c>
      <c r="J7" s="26" t="n">
        <v>179</v>
      </c>
      <c r="K7" s="27" t="n">
        <v>175</v>
      </c>
      <c r="L7" s="27" t="n">
        <v>172</v>
      </c>
      <c r="M7" s="97" t="n">
        <v>170</v>
      </c>
      <c r="N7" s="27" t="n">
        <v>167</v>
      </c>
      <c r="O7" s="28" t="n">
        <v>165</v>
      </c>
      <c r="Q7" s="54" t="n">
        <v>525</v>
      </c>
      <c r="R7" s="55" t="n">
        <v>178.996403384513</v>
      </c>
      <c r="S7" s="56" t="n">
        <v>175.459486213316</v>
      </c>
      <c r="T7" s="56" t="n">
        <v>172.640314210111</v>
      </c>
      <c r="U7" s="67" t="n">
        <v>170.322261939476</v>
      </c>
      <c r="V7" s="56" t="n">
        <v>167.876032582416</v>
      </c>
      <c r="W7" s="57" t="n">
        <v>165.109714409051</v>
      </c>
    </row>
    <row r="8" customFormat="false" ht="12.75" hidden="false" customHeight="false" outlineLevel="0" collapsed="false">
      <c r="A8" s="59" t="n">
        <v>150</v>
      </c>
      <c r="B8" s="60" t="n">
        <v>178</v>
      </c>
      <c r="C8" s="61" t="n">
        <v>175</v>
      </c>
      <c r="D8" s="61" t="n">
        <v>172</v>
      </c>
      <c r="E8" s="61" t="n">
        <v>170</v>
      </c>
      <c r="F8" s="61" t="n">
        <v>170</v>
      </c>
      <c r="G8" s="62" t="n">
        <v>168</v>
      </c>
      <c r="I8" s="59" t="n">
        <v>150</v>
      </c>
      <c r="J8" s="34" t="n">
        <v>180</v>
      </c>
      <c r="K8" s="35" t="n">
        <v>177</v>
      </c>
      <c r="L8" s="35" t="n">
        <v>174</v>
      </c>
      <c r="M8" s="35" t="n">
        <v>171</v>
      </c>
      <c r="N8" s="35" t="n">
        <v>169</v>
      </c>
      <c r="O8" s="36" t="n">
        <v>166</v>
      </c>
      <c r="Q8" s="59" t="n">
        <v>150</v>
      </c>
      <c r="R8" s="60" t="n">
        <v>182.664476807607</v>
      </c>
      <c r="S8" s="61" t="n">
        <v>178.891002480361</v>
      </c>
      <c r="T8" s="61" t="n">
        <v>175.891171347137</v>
      </c>
      <c r="U8" s="61" t="n">
        <v>173.429697713266</v>
      </c>
      <c r="V8" s="61" t="n">
        <v>170.837029391989</v>
      </c>
      <c r="W8" s="62" t="n">
        <v>167.911063997303</v>
      </c>
    </row>
    <row r="9" customFormat="false" ht="12.75" hidden="false" customHeight="false" outlineLevel="0" collapsed="false">
      <c r="A9" s="98" t="s">
        <v>49</v>
      </c>
      <c r="B9" s="41" t="n">
        <v>-13.5</v>
      </c>
      <c r="C9" s="42" t="n">
        <v>-0.5</v>
      </c>
      <c r="D9" s="42" t="n">
        <v>10.5</v>
      </c>
      <c r="E9" s="42" t="n">
        <v>20</v>
      </c>
      <c r="F9" s="42" t="n">
        <v>30.5</v>
      </c>
      <c r="G9" s="99" t="n">
        <v>43</v>
      </c>
      <c r="I9" s="98" t="s">
        <v>49</v>
      </c>
      <c r="J9" s="41" t="n">
        <v>-13.5</v>
      </c>
      <c r="K9" s="42" t="n">
        <v>-0.5</v>
      </c>
      <c r="L9" s="42" t="n">
        <v>10.5</v>
      </c>
      <c r="M9" s="42" t="n">
        <v>20</v>
      </c>
      <c r="N9" s="42" t="n">
        <v>30.5</v>
      </c>
      <c r="O9" s="99" t="n">
        <v>43</v>
      </c>
      <c r="Q9" s="98" t="s">
        <v>49</v>
      </c>
      <c r="R9" s="41" t="n">
        <v>-13.5</v>
      </c>
      <c r="S9" s="42" t="n">
        <v>-0.5</v>
      </c>
      <c r="T9" s="42" t="n">
        <v>10.5</v>
      </c>
      <c r="U9" s="42" t="n">
        <v>20</v>
      </c>
      <c r="V9" s="42" t="n">
        <v>30.5</v>
      </c>
      <c r="W9" s="99" t="n">
        <v>43</v>
      </c>
    </row>
    <row r="10" customFormat="false" ht="9.95" hidden="false" customHeight="true" outlineLevel="0" collapsed="false"/>
    <row r="11" customFormat="false" ht="12.75" hidden="false" customHeight="false" outlineLevel="0" collapsed="false">
      <c r="A11" s="96" t="s">
        <v>50</v>
      </c>
      <c r="B11" s="96"/>
      <c r="C11" s="96"/>
      <c r="D11" s="96"/>
      <c r="E11" s="96"/>
      <c r="F11" s="96"/>
      <c r="G11" s="96"/>
      <c r="I11" s="96" t="s">
        <v>50</v>
      </c>
      <c r="J11" s="96"/>
      <c r="K11" s="96"/>
      <c r="L11" s="96"/>
      <c r="M11" s="96"/>
      <c r="N11" s="96"/>
      <c r="O11" s="96"/>
      <c r="Q11" s="96" t="s">
        <v>50</v>
      </c>
      <c r="R11" s="96"/>
      <c r="S11" s="96"/>
      <c r="T11" s="96"/>
      <c r="U11" s="96"/>
      <c r="V11" s="96"/>
      <c r="W11" s="96"/>
    </row>
    <row r="12" customFormat="false" ht="12.75" hidden="false" customHeight="false" outlineLevel="0" collapsed="false">
      <c r="A12" s="54" t="n">
        <v>2650</v>
      </c>
      <c r="B12" s="52" t="n">
        <v>162</v>
      </c>
      <c r="C12" s="45" t="n">
        <v>160</v>
      </c>
      <c r="D12" s="45" t="n">
        <v>158</v>
      </c>
      <c r="E12" s="45" t="n">
        <v>155</v>
      </c>
      <c r="F12" s="45" t="n">
        <v>152</v>
      </c>
      <c r="G12" s="53"/>
      <c r="I12" s="54" t="n">
        <v>2650</v>
      </c>
      <c r="J12" s="17" t="n">
        <v>164</v>
      </c>
      <c r="K12" s="18" t="n">
        <v>161</v>
      </c>
      <c r="L12" s="18" t="n">
        <v>158</v>
      </c>
      <c r="M12" s="18" t="n">
        <v>156</v>
      </c>
      <c r="N12" s="18" t="n">
        <v>153</v>
      </c>
      <c r="O12" s="19" t="n">
        <v>150</v>
      </c>
      <c r="Q12" s="54" t="n">
        <v>2650</v>
      </c>
      <c r="R12" s="52" t="n">
        <v>151.400026073086</v>
      </c>
      <c r="S12" s="45" t="n">
        <v>149.181397493706</v>
      </c>
      <c r="T12" s="45" t="n">
        <v>147.379028330811</v>
      </c>
      <c r="U12" s="45" t="n">
        <v>145.874796538627</v>
      </c>
      <c r="V12" s="45" t="n">
        <v>144.26591029079</v>
      </c>
      <c r="W12" s="53" t="n">
        <v>142.420290576096</v>
      </c>
    </row>
    <row r="13" customFormat="false" ht="12.75" hidden="false" customHeight="false" outlineLevel="0" collapsed="false">
      <c r="A13" s="54" t="n">
        <v>1900</v>
      </c>
      <c r="B13" s="55" t="n">
        <v>162</v>
      </c>
      <c r="C13" s="56" t="n">
        <v>162</v>
      </c>
      <c r="D13" s="56" t="n">
        <v>160</v>
      </c>
      <c r="E13" s="56" t="n">
        <v>158</v>
      </c>
      <c r="F13" s="56" t="n">
        <v>155</v>
      </c>
      <c r="G13" s="57" t="n">
        <v>152</v>
      </c>
      <c r="I13" s="54" t="n">
        <v>1900</v>
      </c>
      <c r="J13" s="26" t="n">
        <v>166</v>
      </c>
      <c r="K13" s="27" t="n">
        <v>163</v>
      </c>
      <c r="L13" s="27" t="n">
        <v>160</v>
      </c>
      <c r="M13" s="27" t="n">
        <v>158</v>
      </c>
      <c r="N13" s="27" t="n">
        <v>155</v>
      </c>
      <c r="O13" s="28" t="n">
        <v>153</v>
      </c>
      <c r="Q13" s="54" t="n">
        <v>1900</v>
      </c>
      <c r="R13" s="55" t="n">
        <v>157.66871754808</v>
      </c>
      <c r="S13" s="56" t="n">
        <v>155.073632536304</v>
      </c>
      <c r="T13" s="56" t="n">
        <v>152.98164817341</v>
      </c>
      <c r="U13" s="56" t="n">
        <v>151.246162900053</v>
      </c>
      <c r="V13" s="56" t="n">
        <v>149.39991438666</v>
      </c>
      <c r="W13" s="57" t="n">
        <v>147.294063105273</v>
      </c>
    </row>
    <row r="14" customFormat="false" ht="12.75" hidden="false" customHeight="false" outlineLevel="0" collapsed="false">
      <c r="A14" s="54" t="n">
        <v>1150</v>
      </c>
      <c r="B14" s="55" t="n">
        <v>165</v>
      </c>
      <c r="C14" s="56" t="n">
        <v>162</v>
      </c>
      <c r="D14" s="56" t="n">
        <v>162</v>
      </c>
      <c r="E14" s="56" t="n">
        <v>160</v>
      </c>
      <c r="F14" s="56" t="n">
        <v>158</v>
      </c>
      <c r="G14" s="57" t="n">
        <v>155</v>
      </c>
      <c r="I14" s="54" t="n">
        <v>1150</v>
      </c>
      <c r="J14" s="26" t="n">
        <v>169</v>
      </c>
      <c r="K14" s="27" t="n">
        <v>165</v>
      </c>
      <c r="L14" s="27" t="n">
        <v>162</v>
      </c>
      <c r="M14" s="27" t="n">
        <v>160</v>
      </c>
      <c r="N14" s="27" t="n">
        <v>158</v>
      </c>
      <c r="O14" s="28" t="n">
        <v>155</v>
      </c>
      <c r="Q14" s="54" t="n">
        <v>1150</v>
      </c>
      <c r="R14" s="55" t="n">
        <v>164.196963092038</v>
      </c>
      <c r="S14" s="56" t="n">
        <v>161.198593873068</v>
      </c>
      <c r="T14" s="56" t="n">
        <v>158.79725184048</v>
      </c>
      <c r="U14" s="56" t="n">
        <v>156.81531241027</v>
      </c>
      <c r="V14" s="56" t="n">
        <v>154.716622754131</v>
      </c>
      <c r="W14" s="57" t="n">
        <v>152.334621269909</v>
      </c>
    </row>
    <row r="15" customFormat="false" ht="12.75" hidden="false" customHeight="false" outlineLevel="0" collapsed="false">
      <c r="A15" s="54" t="n">
        <v>525</v>
      </c>
      <c r="B15" s="55" t="n">
        <v>168</v>
      </c>
      <c r="C15" s="56" t="n">
        <v>165</v>
      </c>
      <c r="D15" s="56" t="n">
        <v>162</v>
      </c>
      <c r="E15" s="67" t="n">
        <v>162</v>
      </c>
      <c r="F15" s="56" t="n">
        <v>160</v>
      </c>
      <c r="G15" s="57" t="n">
        <v>158</v>
      </c>
      <c r="I15" s="54" t="n">
        <v>525</v>
      </c>
      <c r="J15" s="26" t="n">
        <v>171</v>
      </c>
      <c r="K15" s="27" t="n">
        <v>167</v>
      </c>
      <c r="L15" s="27" t="n">
        <v>164</v>
      </c>
      <c r="M15" s="97" t="n">
        <v>162</v>
      </c>
      <c r="N15" s="27" t="n">
        <v>160</v>
      </c>
      <c r="O15" s="28" t="n">
        <v>157</v>
      </c>
      <c r="Q15" s="54" t="n">
        <v>525</v>
      </c>
      <c r="R15" s="55" t="n">
        <v>169.843178211441</v>
      </c>
      <c r="S15" s="56" t="n">
        <v>166.487126122863</v>
      </c>
      <c r="T15" s="56" t="n">
        <v>163.812116324366</v>
      </c>
      <c r="U15" s="67" t="n">
        <v>161.612600817571</v>
      </c>
      <c r="V15" s="56" t="n">
        <v>159.291462734451</v>
      </c>
      <c r="W15" s="57" t="n">
        <v>156.666604013133</v>
      </c>
    </row>
    <row r="16" customFormat="false" ht="12.75" hidden="false" customHeight="false" outlineLevel="0" collapsed="false">
      <c r="A16" s="59" t="n">
        <v>150</v>
      </c>
      <c r="B16" s="60" t="n">
        <v>170</v>
      </c>
      <c r="C16" s="61" t="n">
        <v>168</v>
      </c>
      <c r="D16" s="61" t="n">
        <v>165</v>
      </c>
      <c r="E16" s="61" t="n">
        <v>162</v>
      </c>
      <c r="F16" s="61" t="n">
        <v>162</v>
      </c>
      <c r="G16" s="62" t="n">
        <v>160</v>
      </c>
      <c r="I16" s="59" t="n">
        <v>150</v>
      </c>
      <c r="J16" s="34" t="n">
        <v>172</v>
      </c>
      <c r="K16" s="35" t="n">
        <v>168</v>
      </c>
      <c r="L16" s="35" t="n">
        <v>165</v>
      </c>
      <c r="M16" s="35" t="n">
        <v>163</v>
      </c>
      <c r="N16" s="35" t="n">
        <v>161</v>
      </c>
      <c r="O16" s="36" t="n">
        <v>158</v>
      </c>
      <c r="Q16" s="59" t="n">
        <v>150</v>
      </c>
      <c r="R16" s="60" t="n">
        <v>173.323679698127</v>
      </c>
      <c r="S16" s="61" t="n">
        <v>169.743167126252</v>
      </c>
      <c r="T16" s="61" t="n">
        <v>166.896736448704</v>
      </c>
      <c r="U16" s="61" t="n">
        <v>164.561133625656</v>
      </c>
      <c r="V16" s="61" t="n">
        <v>162.101044934444</v>
      </c>
      <c r="W16" s="62" t="n">
        <v>159.324702770168</v>
      </c>
    </row>
    <row r="17" customFormat="false" ht="12.75" hidden="false" customHeight="false" outlineLevel="0" collapsed="false">
      <c r="A17" s="98" t="s">
        <v>49</v>
      </c>
      <c r="B17" s="41" t="n">
        <v>-13.5</v>
      </c>
      <c r="C17" s="42" t="n">
        <v>-0.5</v>
      </c>
      <c r="D17" s="42" t="n">
        <v>10.5</v>
      </c>
      <c r="E17" s="42" t="n">
        <v>20</v>
      </c>
      <c r="F17" s="42" t="n">
        <v>30.5</v>
      </c>
      <c r="G17" s="99" t="n">
        <v>43</v>
      </c>
      <c r="I17" s="98" t="s">
        <v>49</v>
      </c>
      <c r="J17" s="41" t="n">
        <v>-13.5</v>
      </c>
      <c r="K17" s="42" t="n">
        <v>-0.5</v>
      </c>
      <c r="L17" s="42" t="n">
        <v>10.5</v>
      </c>
      <c r="M17" s="42" t="n">
        <v>20</v>
      </c>
      <c r="N17" s="42" t="n">
        <v>30.5</v>
      </c>
      <c r="O17" s="99" t="n">
        <v>43</v>
      </c>
      <c r="Q17" s="98" t="s">
        <v>49</v>
      </c>
      <c r="R17" s="41" t="n">
        <v>-13.5</v>
      </c>
      <c r="S17" s="42" t="n">
        <v>-0.5</v>
      </c>
      <c r="T17" s="42" t="n">
        <v>10.5</v>
      </c>
      <c r="U17" s="42" t="n">
        <v>20</v>
      </c>
      <c r="V17" s="42" t="n">
        <v>30.5</v>
      </c>
      <c r="W17" s="99" t="n">
        <v>43</v>
      </c>
    </row>
    <row r="18" customFormat="false" ht="9.95" hidden="false" customHeight="true" outlineLevel="0" collapsed="false"/>
    <row r="19" customFormat="false" ht="12.75" hidden="false" customHeight="false" outlineLevel="0" collapsed="false">
      <c r="A19" s="96" t="s">
        <v>51</v>
      </c>
      <c r="B19" s="96"/>
      <c r="C19" s="96"/>
      <c r="D19" s="96"/>
      <c r="E19" s="96"/>
      <c r="F19" s="96"/>
      <c r="G19" s="96"/>
      <c r="I19" s="96" t="s">
        <v>51</v>
      </c>
      <c r="J19" s="96"/>
      <c r="K19" s="96"/>
      <c r="L19" s="96"/>
      <c r="M19" s="96"/>
      <c r="N19" s="96"/>
      <c r="O19" s="96"/>
      <c r="Q19" s="96" t="s">
        <v>51</v>
      </c>
      <c r="R19" s="96"/>
      <c r="S19" s="96"/>
      <c r="T19" s="96"/>
      <c r="U19" s="96"/>
      <c r="V19" s="96"/>
      <c r="W19" s="96"/>
    </row>
    <row r="20" customFormat="false" ht="12.75" hidden="false" customHeight="false" outlineLevel="0" collapsed="false">
      <c r="A20" s="54" t="n">
        <v>2650</v>
      </c>
      <c r="B20" s="52" t="n">
        <v>168</v>
      </c>
      <c r="C20" s="45" t="n">
        <v>168</v>
      </c>
      <c r="D20" s="45" t="n">
        <v>165</v>
      </c>
      <c r="E20" s="45" t="n">
        <v>162</v>
      </c>
      <c r="F20" s="45" t="n">
        <v>160</v>
      </c>
      <c r="G20" s="53"/>
      <c r="I20" s="54" t="n">
        <v>2650</v>
      </c>
      <c r="J20" s="17" t="n">
        <v>170</v>
      </c>
      <c r="K20" s="18" t="n">
        <v>166</v>
      </c>
      <c r="L20" s="18" t="n">
        <v>164</v>
      </c>
      <c r="M20" s="18" t="n">
        <v>161</v>
      </c>
      <c r="N20" s="18" t="n">
        <v>159</v>
      </c>
      <c r="O20" s="19" t="n">
        <v>156</v>
      </c>
      <c r="Q20" s="54" t="n">
        <v>2650</v>
      </c>
      <c r="R20" s="52" t="n">
        <v>157.746134950401</v>
      </c>
      <c r="S20" s="45" t="n">
        <v>155.434509963503</v>
      </c>
      <c r="T20" s="45" t="n">
        <v>153.556592392582</v>
      </c>
      <c r="U20" s="45" t="n">
        <v>151.989308968389</v>
      </c>
      <c r="V20" s="45" t="n">
        <v>150.312984374835</v>
      </c>
      <c r="W20" s="53" t="n">
        <v>148.390003354735</v>
      </c>
    </row>
    <row r="21" customFormat="false" ht="12.75" hidden="false" customHeight="false" outlineLevel="0" collapsed="false">
      <c r="A21" s="54" t="n">
        <v>1900</v>
      </c>
      <c r="B21" s="55" t="n">
        <v>170</v>
      </c>
      <c r="C21" s="56" t="n">
        <v>168</v>
      </c>
      <c r="D21" s="56" t="n">
        <v>168</v>
      </c>
      <c r="E21" s="56" t="n">
        <v>165</v>
      </c>
      <c r="F21" s="56" t="n">
        <v>162</v>
      </c>
      <c r="G21" s="57" t="n">
        <v>160</v>
      </c>
      <c r="I21" s="54" t="n">
        <v>1900</v>
      </c>
      <c r="J21" s="26" t="n">
        <v>173</v>
      </c>
      <c r="K21" s="27" t="n">
        <v>169</v>
      </c>
      <c r="L21" s="27" t="n">
        <v>166</v>
      </c>
      <c r="M21" s="27" t="n">
        <v>164</v>
      </c>
      <c r="N21" s="27" t="n">
        <v>161</v>
      </c>
      <c r="O21" s="28" t="n">
        <v>158</v>
      </c>
      <c r="Q21" s="54" t="n">
        <v>1900</v>
      </c>
      <c r="R21" s="55" t="n">
        <v>164.277585948299</v>
      </c>
      <c r="S21" s="56" t="n">
        <v>161.573724918065</v>
      </c>
      <c r="T21" s="56" t="n">
        <v>159.394052587865</v>
      </c>
      <c r="U21" s="56" t="n">
        <v>157.585822422809</v>
      </c>
      <c r="V21" s="56" t="n">
        <v>155.662186247179</v>
      </c>
      <c r="W21" s="57" t="n">
        <v>153.468065750404</v>
      </c>
    </row>
    <row r="22" customFormat="false" ht="12.75" hidden="false" customHeight="false" outlineLevel="0" collapsed="false">
      <c r="A22" s="54" t="n">
        <v>1150</v>
      </c>
      <c r="B22" s="55" t="n">
        <v>170</v>
      </c>
      <c r="C22" s="56" t="n">
        <v>168</v>
      </c>
      <c r="D22" s="56" t="n">
        <v>168</v>
      </c>
      <c r="E22" s="56" t="n">
        <v>165</v>
      </c>
      <c r="F22" s="56" t="n">
        <v>162</v>
      </c>
      <c r="G22" s="57" t="n">
        <v>160</v>
      </c>
      <c r="I22" s="54" t="n">
        <v>1150</v>
      </c>
      <c r="J22" s="26" t="n">
        <v>175</v>
      </c>
      <c r="K22" s="27" t="n">
        <v>171</v>
      </c>
      <c r="L22" s="27" t="n">
        <v>168</v>
      </c>
      <c r="M22" s="27" t="n">
        <v>166</v>
      </c>
      <c r="N22" s="27" t="n">
        <v>164</v>
      </c>
      <c r="O22" s="28" t="n">
        <v>161</v>
      </c>
      <c r="Q22" s="54" t="n">
        <v>1150</v>
      </c>
      <c r="R22" s="55" t="n">
        <v>171.079470527034</v>
      </c>
      <c r="S22" s="56" t="n">
        <v>167.95542116116</v>
      </c>
      <c r="T22" s="56" t="n">
        <v>165.453424073314</v>
      </c>
      <c r="U22" s="56" t="n">
        <v>163.388409337646</v>
      </c>
      <c r="V22" s="56" t="n">
        <v>161.201750654004</v>
      </c>
      <c r="W22" s="57" t="n">
        <v>158.719904796193</v>
      </c>
    </row>
    <row r="23" customFormat="false" ht="12.75" hidden="false" customHeight="false" outlineLevel="0" collapsed="false">
      <c r="A23" s="54" t="n">
        <v>525</v>
      </c>
      <c r="B23" s="55" t="n">
        <v>175</v>
      </c>
      <c r="C23" s="56" t="n">
        <v>172</v>
      </c>
      <c r="D23" s="56" t="n">
        <v>170</v>
      </c>
      <c r="E23" s="67" t="n">
        <v>168</v>
      </c>
      <c r="F23" s="56" t="n">
        <v>168</v>
      </c>
      <c r="G23" s="57" t="n">
        <v>165</v>
      </c>
      <c r="I23" s="54" t="n">
        <v>525</v>
      </c>
      <c r="J23" s="26" t="n">
        <v>177</v>
      </c>
      <c r="K23" s="27" t="n">
        <v>173</v>
      </c>
      <c r="L23" s="27" t="n">
        <v>170</v>
      </c>
      <c r="M23" s="97" t="n">
        <v>168</v>
      </c>
      <c r="N23" s="27" t="n">
        <v>165</v>
      </c>
      <c r="O23" s="28" t="n">
        <v>163</v>
      </c>
      <c r="Q23" s="54" t="n">
        <v>525</v>
      </c>
      <c r="R23" s="55" t="n">
        <v>176.962353346053</v>
      </c>
      <c r="S23" s="56" t="n">
        <v>173.465628415438</v>
      </c>
      <c r="T23" s="56" t="n">
        <v>170.678492457723</v>
      </c>
      <c r="U23" s="67" t="n">
        <v>168.386781690164</v>
      </c>
      <c r="V23" s="56" t="n">
        <v>165.968350393979</v>
      </c>
      <c r="W23" s="57" t="n">
        <v>163.233467654402</v>
      </c>
    </row>
    <row r="24" customFormat="false" ht="12.75" hidden="false" customHeight="false" outlineLevel="0" collapsed="false">
      <c r="A24" s="59" t="n">
        <v>150</v>
      </c>
      <c r="B24" s="60" t="n">
        <v>178</v>
      </c>
      <c r="C24" s="61" t="n">
        <v>175</v>
      </c>
      <c r="D24" s="61" t="n">
        <v>172</v>
      </c>
      <c r="E24" s="61" t="n">
        <v>170</v>
      </c>
      <c r="F24" s="61" t="n">
        <v>168</v>
      </c>
      <c r="G24" s="62" t="n">
        <v>168</v>
      </c>
      <c r="I24" s="59" t="n">
        <v>150</v>
      </c>
      <c r="J24" s="34" t="n">
        <v>178</v>
      </c>
      <c r="K24" s="35" t="n">
        <v>175</v>
      </c>
      <c r="L24" s="35" t="n">
        <v>172</v>
      </c>
      <c r="M24" s="35" t="n">
        <v>169</v>
      </c>
      <c r="N24" s="35" t="n">
        <v>167</v>
      </c>
      <c r="O24" s="36" t="n">
        <v>164</v>
      </c>
      <c r="Q24" s="59" t="n">
        <v>150</v>
      </c>
      <c r="R24" s="60" t="n">
        <v>180.588744116612</v>
      </c>
      <c r="S24" s="61" t="n">
        <v>176.858150179448</v>
      </c>
      <c r="T24" s="61" t="n">
        <v>173.892408036374</v>
      </c>
      <c r="U24" s="61" t="n">
        <v>171.458905693797</v>
      </c>
      <c r="V24" s="61" t="n">
        <v>168.895699512535</v>
      </c>
      <c r="W24" s="62" t="n">
        <v>166.002983724606</v>
      </c>
    </row>
    <row r="25" customFormat="false" ht="12.75" hidden="false" customHeight="false" outlineLevel="0" collapsed="false">
      <c r="A25" s="98" t="s">
        <v>49</v>
      </c>
      <c r="B25" s="41" t="n">
        <v>-13.5</v>
      </c>
      <c r="C25" s="42" t="n">
        <v>-0.5</v>
      </c>
      <c r="D25" s="42" t="n">
        <v>10.5</v>
      </c>
      <c r="E25" s="42" t="n">
        <v>20</v>
      </c>
      <c r="F25" s="42" t="n">
        <v>30.5</v>
      </c>
      <c r="G25" s="99" t="n">
        <v>43</v>
      </c>
      <c r="I25" s="98" t="s">
        <v>49</v>
      </c>
      <c r="J25" s="41" t="n">
        <v>-13.5</v>
      </c>
      <c r="K25" s="42" t="n">
        <v>-0.5</v>
      </c>
      <c r="L25" s="42" t="n">
        <v>10.5</v>
      </c>
      <c r="M25" s="42" t="n">
        <v>20</v>
      </c>
      <c r="N25" s="42" t="n">
        <v>30.5</v>
      </c>
      <c r="O25" s="99" t="n">
        <v>43</v>
      </c>
      <c r="Q25" s="98" t="s">
        <v>49</v>
      </c>
      <c r="R25" s="41" t="n">
        <v>-13.5</v>
      </c>
      <c r="S25" s="42" t="n">
        <v>-0.5</v>
      </c>
      <c r="T25" s="42" t="n">
        <v>10.5</v>
      </c>
      <c r="U25" s="42" t="n">
        <v>20</v>
      </c>
      <c r="V25" s="42" t="n">
        <v>30.5</v>
      </c>
      <c r="W25" s="99" t="n">
        <v>43</v>
      </c>
    </row>
    <row r="26" customFormat="false" ht="9.95" hidden="false" customHeight="true" outlineLevel="0" collapsed="false"/>
    <row r="27" customFormat="false" ht="12.75" hidden="false" customHeight="false" outlineLevel="0" collapsed="false">
      <c r="A27" s="96" t="s">
        <v>52</v>
      </c>
      <c r="B27" s="96"/>
      <c r="C27" s="96"/>
      <c r="D27" s="96"/>
      <c r="E27" s="96"/>
      <c r="F27" s="96"/>
      <c r="G27" s="96"/>
      <c r="I27" s="96" t="s">
        <v>52</v>
      </c>
      <c r="J27" s="96"/>
      <c r="K27" s="96"/>
      <c r="L27" s="96"/>
      <c r="M27" s="96"/>
      <c r="N27" s="96"/>
      <c r="O27" s="96"/>
      <c r="Q27" s="96" t="s">
        <v>52</v>
      </c>
      <c r="R27" s="96"/>
      <c r="S27" s="96"/>
      <c r="T27" s="96"/>
      <c r="U27" s="96"/>
      <c r="V27" s="96"/>
      <c r="W27" s="96"/>
    </row>
    <row r="28" customFormat="false" ht="12.75" hidden="false" customHeight="false" outlineLevel="0" collapsed="false">
      <c r="A28" s="54" t="n">
        <v>2650</v>
      </c>
      <c r="B28" s="52" t="n">
        <v>165</v>
      </c>
      <c r="C28" s="45" t="n">
        <v>165</v>
      </c>
      <c r="D28" s="45" t="n">
        <v>162</v>
      </c>
      <c r="E28" s="45" t="n">
        <v>160</v>
      </c>
      <c r="F28" s="45" t="n">
        <v>158</v>
      </c>
      <c r="G28" s="53"/>
      <c r="I28" s="54" t="n">
        <v>2650</v>
      </c>
      <c r="J28" s="17" t="n">
        <v>167</v>
      </c>
      <c r="K28" s="18" t="n">
        <v>163</v>
      </c>
      <c r="L28" s="18" t="n">
        <v>161</v>
      </c>
      <c r="M28" s="18" t="n">
        <v>158</v>
      </c>
      <c r="N28" s="18" t="n">
        <v>156</v>
      </c>
      <c r="O28" s="19" t="n">
        <v>153</v>
      </c>
      <c r="Q28" s="54" t="n">
        <v>2650</v>
      </c>
      <c r="R28" s="52" t="n">
        <v>155.026374002981</v>
      </c>
      <c r="S28" s="45" t="n">
        <v>152.754604619304</v>
      </c>
      <c r="T28" s="45" t="n">
        <v>150.909064937538</v>
      </c>
      <c r="U28" s="45" t="n">
        <v>149.368803641348</v>
      </c>
      <c r="V28" s="45" t="n">
        <v>147.721381195959</v>
      </c>
      <c r="W28" s="53" t="n">
        <v>145.831555021033</v>
      </c>
    </row>
    <row r="29" customFormat="false" ht="12.75" hidden="false" customHeight="false" outlineLevel="0" collapsed="false">
      <c r="A29" s="54" t="n">
        <v>1900</v>
      </c>
      <c r="B29" s="55" t="n">
        <v>168</v>
      </c>
      <c r="C29" s="56" t="n">
        <v>165</v>
      </c>
      <c r="D29" s="56" t="n">
        <v>165</v>
      </c>
      <c r="E29" s="56" t="n">
        <v>162</v>
      </c>
      <c r="F29" s="56" t="n">
        <v>160</v>
      </c>
      <c r="G29" s="57" t="n">
        <v>158</v>
      </c>
      <c r="I29" s="54" t="n">
        <v>1900</v>
      </c>
      <c r="J29" s="26" t="n">
        <v>169</v>
      </c>
      <c r="K29" s="27" t="n">
        <v>166</v>
      </c>
      <c r="L29" s="27" t="n">
        <v>163</v>
      </c>
      <c r="M29" s="27" t="n">
        <v>161</v>
      </c>
      <c r="N29" s="27" t="n">
        <v>158</v>
      </c>
      <c r="O29" s="28" t="n">
        <v>156</v>
      </c>
      <c r="Q29" s="54" t="n">
        <v>1900</v>
      </c>
      <c r="R29" s="55" t="n">
        <v>161.445213776776</v>
      </c>
      <c r="S29" s="56" t="n">
        <v>158.787971040168</v>
      </c>
      <c r="T29" s="56" t="n">
        <v>156.645879267384</v>
      </c>
      <c r="U29" s="56" t="n">
        <v>154.868825484485</v>
      </c>
      <c r="V29" s="56" t="n">
        <v>152.978355449814</v>
      </c>
      <c r="W29" s="57" t="n">
        <v>150.822064616776</v>
      </c>
    </row>
    <row r="30" customFormat="false" ht="12.75" hidden="false" customHeight="false" outlineLevel="0" collapsed="false">
      <c r="A30" s="54" t="n">
        <v>1150</v>
      </c>
      <c r="B30" s="55" t="n">
        <v>168</v>
      </c>
      <c r="C30" s="56" t="n">
        <v>165</v>
      </c>
      <c r="D30" s="56" t="n">
        <v>165</v>
      </c>
      <c r="E30" s="56" t="n">
        <v>162</v>
      </c>
      <c r="F30" s="56" t="n">
        <v>160</v>
      </c>
      <c r="G30" s="57" t="n">
        <v>158</v>
      </c>
      <c r="I30" s="54" t="n">
        <v>1150</v>
      </c>
      <c r="J30" s="26" t="n">
        <v>172</v>
      </c>
      <c r="K30" s="27" t="n">
        <v>168</v>
      </c>
      <c r="L30" s="27" t="n">
        <v>165</v>
      </c>
      <c r="M30" s="27" t="n">
        <v>163</v>
      </c>
      <c r="N30" s="27" t="n">
        <v>161</v>
      </c>
      <c r="O30" s="28" t="n">
        <v>158</v>
      </c>
      <c r="Q30" s="54" t="n">
        <v>1150</v>
      </c>
      <c r="R30" s="55" t="n">
        <v>168.129824483464</v>
      </c>
      <c r="S30" s="56" t="n">
        <v>165.059638037692</v>
      </c>
      <c r="T30" s="56" t="n">
        <v>162.600778830671</v>
      </c>
      <c r="U30" s="56" t="n">
        <v>160.571367797342</v>
      </c>
      <c r="V30" s="56" t="n">
        <v>158.422410125487</v>
      </c>
      <c r="W30" s="57" t="n">
        <v>155.9833547135</v>
      </c>
    </row>
    <row r="31" customFormat="false" ht="12.75" hidden="false" customHeight="false" outlineLevel="0" collapsed="false">
      <c r="A31" s="54" t="n">
        <v>525</v>
      </c>
      <c r="B31" s="55" t="n">
        <v>172</v>
      </c>
      <c r="C31" s="56" t="n">
        <v>170</v>
      </c>
      <c r="D31" s="56" t="n">
        <v>168</v>
      </c>
      <c r="E31" s="67" t="n">
        <v>165</v>
      </c>
      <c r="F31" s="56" t="n">
        <v>165</v>
      </c>
      <c r="G31" s="57" t="n">
        <v>162</v>
      </c>
      <c r="I31" s="54" t="n">
        <v>525</v>
      </c>
      <c r="J31" s="26" t="n">
        <v>174</v>
      </c>
      <c r="K31" s="27" t="n">
        <v>170</v>
      </c>
      <c r="L31" s="27" t="n">
        <v>167</v>
      </c>
      <c r="M31" s="97" t="n">
        <v>165</v>
      </c>
      <c r="N31" s="27" t="n">
        <v>162</v>
      </c>
      <c r="O31" s="28" t="n">
        <v>160</v>
      </c>
      <c r="Q31" s="54" t="n">
        <v>525</v>
      </c>
      <c r="R31" s="55" t="n">
        <v>173.911278288362</v>
      </c>
      <c r="S31" s="56" t="n">
        <v>170.47484171862</v>
      </c>
      <c r="T31" s="56" t="n">
        <v>167.735759829142</v>
      </c>
      <c r="U31" s="67" t="n">
        <v>165.483561316196</v>
      </c>
      <c r="V31" s="56" t="n">
        <v>163.106827111325</v>
      </c>
      <c r="W31" s="57" t="n">
        <v>160.41909752243</v>
      </c>
    </row>
    <row r="32" customFormat="false" ht="12.75" hidden="false" customHeight="false" outlineLevel="0" collapsed="false">
      <c r="A32" s="59" t="n">
        <v>150</v>
      </c>
      <c r="B32" s="60" t="n">
        <v>175</v>
      </c>
      <c r="C32" s="61" t="n">
        <v>172</v>
      </c>
      <c r="D32" s="61" t="n">
        <v>170</v>
      </c>
      <c r="E32" s="61" t="n">
        <v>168</v>
      </c>
      <c r="F32" s="61" t="n">
        <v>165</v>
      </c>
      <c r="G32" s="62" t="n">
        <v>165</v>
      </c>
      <c r="I32" s="59" t="n">
        <v>150</v>
      </c>
      <c r="J32" s="34" t="n">
        <v>175</v>
      </c>
      <c r="K32" s="35" t="n">
        <v>171</v>
      </c>
      <c r="L32" s="35" t="n">
        <v>169</v>
      </c>
      <c r="M32" s="35" t="n">
        <v>166</v>
      </c>
      <c r="N32" s="35" t="n">
        <v>164</v>
      </c>
      <c r="O32" s="36" t="n">
        <v>161</v>
      </c>
      <c r="Q32" s="59" t="n">
        <v>150</v>
      </c>
      <c r="R32" s="60" t="n">
        <v>177.475145080118</v>
      </c>
      <c r="S32" s="61" t="n">
        <v>173.808871728078</v>
      </c>
      <c r="T32" s="61" t="n">
        <v>170.89426307023</v>
      </c>
      <c r="U32" s="61" t="n">
        <v>168.502717664594</v>
      </c>
      <c r="V32" s="61" t="n">
        <v>165.983704693353</v>
      </c>
      <c r="W32" s="62" t="n">
        <v>163.140863315561</v>
      </c>
    </row>
    <row r="33" customFormat="false" ht="12.75" hidden="false" customHeight="false" outlineLevel="0" collapsed="false">
      <c r="A33" s="98" t="s">
        <v>49</v>
      </c>
      <c r="B33" s="41" t="n">
        <v>-13.5</v>
      </c>
      <c r="C33" s="42" t="n">
        <v>-0.5</v>
      </c>
      <c r="D33" s="42" t="n">
        <v>10.5</v>
      </c>
      <c r="E33" s="42" t="n">
        <v>20</v>
      </c>
      <c r="F33" s="42" t="n">
        <v>30.5</v>
      </c>
      <c r="G33" s="99" t="n">
        <v>43</v>
      </c>
      <c r="I33" s="98" t="s">
        <v>49</v>
      </c>
      <c r="J33" s="41" t="n">
        <v>-13.5</v>
      </c>
      <c r="K33" s="42" t="n">
        <v>-0.5</v>
      </c>
      <c r="L33" s="42" t="n">
        <v>10.5</v>
      </c>
      <c r="M33" s="42" t="n">
        <v>20</v>
      </c>
      <c r="N33" s="42" t="n">
        <v>30.5</v>
      </c>
      <c r="O33" s="99" t="n">
        <v>43</v>
      </c>
      <c r="Q33" s="98" t="s">
        <v>49</v>
      </c>
      <c r="R33" s="41" t="n">
        <v>-13.5</v>
      </c>
      <c r="S33" s="42" t="n">
        <v>-0.5</v>
      </c>
      <c r="T33" s="42" t="n">
        <v>10.5</v>
      </c>
      <c r="U33" s="42" t="n">
        <v>20</v>
      </c>
      <c r="V33" s="42" t="n">
        <v>30.5</v>
      </c>
      <c r="W33" s="99" t="n">
        <v>43</v>
      </c>
    </row>
  </sheetData>
  <mergeCells count="15">
    <mergeCell ref="A1:G1"/>
    <mergeCell ref="I1:O1"/>
    <mergeCell ref="Q1:W1"/>
    <mergeCell ref="A3:G3"/>
    <mergeCell ref="I3:O3"/>
    <mergeCell ref="Q3:W3"/>
    <mergeCell ref="A11:G11"/>
    <mergeCell ref="I11:O11"/>
    <mergeCell ref="Q11:W11"/>
    <mergeCell ref="A19:G19"/>
    <mergeCell ref="I19:O19"/>
    <mergeCell ref="Q19:W19"/>
    <mergeCell ref="A27:G27"/>
    <mergeCell ref="I27:O27"/>
    <mergeCell ref="Q27:W27"/>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2005-11-19T21:18:54Z</dcterms:created>
  <dc:creator>Christian Mintel</dc:creator>
  <dc:description/>
  <dc:language>de-DE</dc:language>
  <cp:lastModifiedBy/>
  <cp:lastPrinted>2005-12-06T22:23:12Z</cp:lastPrinted>
  <dcterms:modified xsi:type="dcterms:W3CDTF">2025-02-05T21:14:23Z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